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pcorweb/en-ca/departments/dt/sites/mwe/we/retailercertification/Reference Documents/Certification_Package/Supporting Docs/"/>
    </mc:Choice>
  </mc:AlternateContent>
  <bookViews>
    <workbookView xWindow="315" yWindow="180" windowWidth="25485" windowHeight="11535" tabRatio="673"/>
  </bookViews>
  <sheets>
    <sheet name="Prudential Requirement" sheetId="2" r:id="rId1"/>
  </sheets>
  <definedNames>
    <definedName name="_xlnm.Print_Area" localSheetId="0">'Prudential Requirement'!$A$1:$M$67</definedName>
    <definedName name="solver_adj" localSheetId="0" hidden="1">'Prudential Requirement'!#REF!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'Prudential Requirement'!$D$18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269889606</definedName>
  </definedNames>
  <calcPr calcId="162913"/>
</workbook>
</file>

<file path=xl/calcChain.xml><?xml version="1.0" encoding="utf-8"?>
<calcChain xmlns="http://schemas.openxmlformats.org/spreadsheetml/2006/main">
  <c r="N54" i="2" l="1"/>
  <c r="N49" i="2"/>
  <c r="N45" i="2"/>
  <c r="M53" i="2"/>
  <c r="M48" i="2"/>
  <c r="J50" i="2"/>
  <c r="E51" i="2"/>
  <c r="F51" i="2" s="1"/>
  <c r="C26" i="2"/>
  <c r="A30" i="2"/>
  <c r="A31" i="2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61" i="2" s="1"/>
  <c r="A62" i="2" s="1"/>
  <c r="A63" i="2" s="1"/>
  <c r="A64" i="2" s="1"/>
  <c r="A65" i="2" s="1"/>
  <c r="A66" i="2" s="1"/>
  <c r="N56" i="2"/>
  <c r="N55" i="2"/>
  <c r="N53" i="2"/>
  <c r="N51" i="2"/>
  <c r="N50" i="2"/>
  <c r="N48" i="2"/>
  <c r="N47" i="2"/>
  <c r="N46" i="2"/>
  <c r="M45" i="2"/>
  <c r="M46" i="2"/>
  <c r="M47" i="2"/>
  <c r="M49" i="2"/>
  <c r="M50" i="2"/>
  <c r="M51" i="2"/>
  <c r="M54" i="2"/>
  <c r="M55" i="2"/>
  <c r="M56" i="2"/>
  <c r="K76" i="2"/>
  <c r="I76" i="2"/>
  <c r="H76" i="2"/>
  <c r="K75" i="2"/>
  <c r="I75" i="2"/>
  <c r="K74" i="2"/>
  <c r="I74" i="2"/>
  <c r="H74" i="2"/>
  <c r="K73" i="2"/>
  <c r="I73" i="2"/>
  <c r="K72" i="2"/>
  <c r="I72" i="2"/>
  <c r="H72" i="2"/>
  <c r="K71" i="2"/>
  <c r="I71" i="2"/>
  <c r="H71" i="2" s="1"/>
  <c r="H56" i="2"/>
  <c r="G56" i="2"/>
  <c r="E56" i="2"/>
  <c r="D56" i="2"/>
  <c r="F56" i="2"/>
  <c r="H55" i="2"/>
  <c r="G55" i="2"/>
  <c r="E55" i="2"/>
  <c r="D55" i="2"/>
  <c r="H54" i="2"/>
  <c r="G54" i="2"/>
  <c r="E54" i="2"/>
  <c r="D54" i="2"/>
  <c r="F54" i="2" s="1"/>
  <c r="H53" i="2"/>
  <c r="G53" i="2"/>
  <c r="E53" i="2"/>
  <c r="D53" i="2"/>
  <c r="J51" i="2"/>
  <c r="I51" i="2"/>
  <c r="H51" i="2"/>
  <c r="G51" i="2"/>
  <c r="D51" i="2"/>
  <c r="I50" i="2"/>
  <c r="H50" i="2"/>
  <c r="G50" i="2"/>
  <c r="E50" i="2"/>
  <c r="D50" i="2"/>
  <c r="C50" i="2"/>
  <c r="F50" i="2" s="1"/>
  <c r="J49" i="2"/>
  <c r="I49" i="2"/>
  <c r="H49" i="2"/>
  <c r="G49" i="2"/>
  <c r="E49" i="2"/>
  <c r="D49" i="2"/>
  <c r="J48" i="2"/>
  <c r="I48" i="2"/>
  <c r="H48" i="2"/>
  <c r="G48" i="2"/>
  <c r="E48" i="2"/>
  <c r="D48" i="2"/>
  <c r="H47" i="2"/>
  <c r="G47" i="2"/>
  <c r="E47" i="2"/>
  <c r="D47" i="2"/>
  <c r="C47" i="2"/>
  <c r="G46" i="2"/>
  <c r="L46" i="2" s="1"/>
  <c r="E46" i="2"/>
  <c r="D46" i="2"/>
  <c r="C46" i="2"/>
  <c r="F46" i="2" s="1"/>
  <c r="G45" i="2"/>
  <c r="L45" i="2" s="1"/>
  <c r="E45" i="2"/>
  <c r="D45" i="2"/>
  <c r="C45" i="2"/>
  <c r="D26" i="2"/>
  <c r="C48" i="2"/>
  <c r="H75" i="2"/>
  <c r="H73" i="2"/>
  <c r="L55" i="2" l="1"/>
  <c r="F55" i="2"/>
  <c r="I68" i="2"/>
  <c r="C62" i="2" s="1"/>
  <c r="F49" i="2"/>
  <c r="F53" i="2"/>
  <c r="L53" i="2"/>
  <c r="L56" i="2"/>
  <c r="L50" i="2"/>
  <c r="L51" i="2"/>
  <c r="F45" i="2"/>
  <c r="L54" i="2"/>
  <c r="F48" i="2"/>
  <c r="L47" i="2"/>
  <c r="F47" i="2"/>
  <c r="M58" i="2"/>
  <c r="N58" i="2"/>
  <c r="L48" i="2"/>
  <c r="K49" i="2"/>
  <c r="L49" i="2" s="1"/>
  <c r="C63" i="2" l="1"/>
  <c r="F58" i="2"/>
  <c r="C64" i="2"/>
  <c r="L58" i="2"/>
  <c r="C61" i="2" s="1"/>
  <c r="C65" i="2" s="1"/>
  <c r="C66" i="2" s="1"/>
  <c r="E66" i="2" s="1"/>
  <c r="C8" i="2" s="1"/>
</calcChain>
</file>

<file path=xl/sharedStrings.xml><?xml version="1.0" encoding="utf-8"?>
<sst xmlns="http://schemas.openxmlformats.org/spreadsheetml/2006/main" count="104" uniqueCount="74">
  <si>
    <t>Prudential Requirement:</t>
  </si>
  <si>
    <t>Date Prepared:</t>
  </si>
  <si>
    <t>RATE CLASS</t>
  </si>
  <si>
    <t>Customer Charge $/Cust/Day</t>
  </si>
  <si>
    <t>Demand Charge $/kW/Day</t>
  </si>
  <si>
    <t>Demand Charge /kW/day</t>
  </si>
  <si>
    <t>Energy Charge per kWh</t>
  </si>
  <si>
    <t>Residential</t>
  </si>
  <si>
    <t>Direct Connects to T.A.</t>
  </si>
  <si>
    <t>Street Lights</t>
  </si>
  <si>
    <t>Traffic Lights</t>
  </si>
  <si>
    <t>Lane Lights</t>
  </si>
  <si>
    <t>Security Lights</t>
  </si>
  <si>
    <t>Total</t>
  </si>
  <si>
    <t>Summary of Charges</t>
  </si>
  <si>
    <t>System Access Service</t>
  </si>
  <si>
    <t>Number of Sites</t>
  </si>
  <si>
    <t>Total Cash Collection</t>
  </si>
  <si>
    <t>Instructions:</t>
  </si>
  <si>
    <t>1. Download a copy of this spreadsheet</t>
  </si>
  <si>
    <t>Retailer Name:</t>
  </si>
  <si>
    <t>Riders</t>
  </si>
  <si>
    <t>On-Peak Energy Price ($/kWh)</t>
  </si>
  <si>
    <t>Total Energy Price ($/kWh)</t>
  </si>
  <si>
    <t>Pool Price Charge</t>
  </si>
  <si>
    <t>Fixed POD Charge</t>
  </si>
  <si>
    <t>RES sites and kwh</t>
  </si>
  <si>
    <t>SC sites and kwh</t>
  </si>
  <si>
    <t>MC sites and kwh</t>
  </si>
  <si>
    <t>TOU sites and kwh</t>
  </si>
  <si>
    <t>TOUP sites and kwh</t>
  </si>
  <si>
    <t>CS sites and kwh</t>
  </si>
  <si>
    <t>Validating whether OnPeak kWh + OffPeak kWh = Total kWh, + site counts where kwh</t>
  </si>
  <si>
    <t>A=B+C same direction</t>
  </si>
  <si>
    <t>B = kwh &gt; 0</t>
  </si>
  <si>
    <t>C = Site &gt; 0</t>
  </si>
  <si>
    <t>Validations</t>
  </si>
  <si>
    <t>GST (5%)</t>
  </si>
  <si>
    <t>Class Sum of annual SA Peak (KW)</t>
  </si>
  <si>
    <t>Class Sum of annual DA Peak (KW)</t>
  </si>
  <si>
    <t>Other System Support Charge</t>
  </si>
  <si>
    <t>Small Commercial (&lt; 50 kVa)</t>
  </si>
  <si>
    <t>Medium Commercial (50 to 149 kVa)</t>
  </si>
  <si>
    <t>TOU (150 to 4999 kVa)</t>
  </si>
  <si>
    <t>TOUP (150 to 4999 kVa - Primary)</t>
  </si>
  <si>
    <t>Customer Specific (&gt; 5000 kVa - Primary)</t>
  </si>
  <si>
    <t>Customer Specific, Totalized</t>
  </si>
  <si>
    <t>Annual DAS Energy Charge</t>
  </si>
  <si>
    <t>Annual DAS Customer Charge</t>
  </si>
  <si>
    <t>Annual DAS Demand Charge</t>
  </si>
  <si>
    <t>Annual SAS Energy Charge</t>
  </si>
  <si>
    <t>Total DAS Charge</t>
  </si>
  <si>
    <t>Annual SAS Demand Charge</t>
  </si>
  <si>
    <t>Annual SAS OSSC Charge</t>
  </si>
  <si>
    <t>Annual SAS Pool Price Charge</t>
  </si>
  <si>
    <t>Annual SAS Fixed POD Charge</t>
  </si>
  <si>
    <t>SAS Total Charge</t>
  </si>
  <si>
    <t>Balancing Pool Credit</t>
  </si>
  <si>
    <t>Local Access Fee</t>
  </si>
  <si>
    <t>Distribution Access Service</t>
  </si>
  <si>
    <t>Pool Price =</t>
  </si>
  <si>
    <t>Days (Average Billing Cycle)</t>
  </si>
  <si>
    <t>Annual Estimate</t>
  </si>
  <si>
    <t>Balancing Pool Rebate Rider G</t>
  </si>
  <si>
    <t>Rider G Balancing Pool Rider</t>
  </si>
  <si>
    <t>Total Annual kWh at meter for all sites</t>
  </si>
  <si>
    <t xml:space="preserve">  Total On-peak kWh at meter for all sites</t>
  </si>
  <si>
    <t>Distribution Access Service Rates</t>
  </si>
  <si>
    <t>System Access Service Rates</t>
  </si>
  <si>
    <t>Distribution Access Service Charges</t>
  </si>
  <si>
    <t>System Access Service Charges</t>
  </si>
  <si>
    <t>2. Please fill in all the grey shaded cells with the required information and return to EPCOR</t>
  </si>
  <si>
    <t>Prudential Requirement Estimator - 2025</t>
  </si>
  <si>
    <t># of Days in 2025: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</si>
</sst>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72" formatCode="_(&quot;$&quot;* #,##0.00000_);_(&quot;$&quot;* \(#,##0.00000\);_(&quot;$&quot;* &quot;-&quot;??_);_(@_)"/>
    <numFmt numFmtId="173" formatCode="_(&quot;$&quot;* #,##0_);_(&quot;$&quot;* \(#,##0\);_(&quot;$&quot;* &quot;-&quot;??_);_(@_)"/>
    <numFmt numFmtId="177" formatCode="_(&quot;$&quot;* #,##0.00000_);_(&quot;$&quot;* \(#,##0.00000\);_(&quot;$&quot;* &quot;-&quot;?????_);_(@_)"/>
    <numFmt numFmtId="178" formatCode="_(* #,##0_);_(* \(#,##0\);_(* &quot;-&quot;??_);_(@_)"/>
    <numFmt numFmtId="192" formatCode="_(* #,##0.00000_);_(* \(#,##0.00000\);_(* &quot;-&quot;??_);_(@_)"/>
    <numFmt numFmtId="202" formatCode="_(&quot;$&quot;* #,##0.0000000_);_(&quot;$&quot;* \(#,##0.0000000\);_(&quot;$&quot;* &quot;-&quot;??_);_(@_)"/>
    <numFmt numFmtId="217" formatCode="_(&quot;$&quot;* #,##0.00_);_(&quot;$&quot;* \(#,##0.00\);_(&quot;$&quot;* &quot;-&quot;?????_);_(@_)"/>
  </numFmts>
  <fonts count="8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sz val="10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0" applyFont="1" applyProtection="1"/>
    <xf numFmtId="0" fontId="3" fillId="0" borderId="0" xfId="0" applyFont="1" applyAlignment="1" applyProtection="1">
      <alignment horizontal="center"/>
    </xf>
    <xf numFmtId="0" fontId="4" fillId="0" borderId="1" xfId="0" applyFont="1" applyBorder="1" applyProtection="1"/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0" xfId="0" applyFont="1" applyFill="1" applyBorder="1" applyProtection="1"/>
    <xf numFmtId="0" fontId="5" fillId="0" borderId="0" xfId="0" applyFont="1" applyProtection="1"/>
    <xf numFmtId="0" fontId="4" fillId="0" borderId="4" xfId="0" applyFont="1" applyBorder="1" applyProtection="1"/>
    <xf numFmtId="0" fontId="5" fillId="0" borderId="0" xfId="0" applyFont="1" applyBorder="1" applyProtection="1"/>
    <xf numFmtId="0" fontId="5" fillId="0" borderId="5" xfId="0" applyFont="1" applyBorder="1" applyProtection="1"/>
    <xf numFmtId="0" fontId="5" fillId="0" borderId="6" xfId="0" applyFont="1" applyBorder="1" applyProtection="1"/>
    <xf numFmtId="0" fontId="5" fillId="0" borderId="7" xfId="0" applyFont="1" applyBorder="1" applyProtection="1"/>
    <xf numFmtId="0" fontId="5" fillId="0" borderId="0" xfId="0" applyFont="1"/>
    <xf numFmtId="0" fontId="5" fillId="0" borderId="0" xfId="0" applyFont="1" applyFill="1" applyProtection="1"/>
    <xf numFmtId="0" fontId="5" fillId="0" borderId="8" xfId="0" applyFont="1" applyBorder="1" applyProtection="1"/>
    <xf numFmtId="0" fontId="5" fillId="0" borderId="9" xfId="0" applyFont="1" applyBorder="1" applyProtection="1"/>
    <xf numFmtId="0" fontId="5" fillId="0" borderId="0" xfId="0" applyFont="1" applyAlignment="1" applyProtection="1">
      <alignment horizontal="center"/>
    </xf>
    <xf numFmtId="178" fontId="5" fillId="0" borderId="0" xfId="0" applyNumberFormat="1" applyFont="1" applyBorder="1" applyProtection="1"/>
    <xf numFmtId="0" fontId="5" fillId="0" borderId="0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 wrapText="1"/>
    </xf>
    <xf numFmtId="0" fontId="4" fillId="0" borderId="9" xfId="0" applyFont="1" applyBorder="1" applyAlignment="1" applyProtection="1">
      <alignment horizontal="center" wrapText="1"/>
    </xf>
    <xf numFmtId="0" fontId="4" fillId="0" borderId="10" xfId="0" applyFont="1" applyBorder="1" applyAlignment="1" applyProtection="1">
      <alignment horizontal="center" wrapText="1"/>
    </xf>
    <xf numFmtId="0" fontId="4" fillId="0" borderId="0" xfId="0" applyFont="1" applyProtection="1"/>
    <xf numFmtId="0" fontId="3" fillId="0" borderId="12" xfId="0" applyFont="1" applyBorder="1" applyAlignment="1" applyProtection="1">
      <alignment horizontal="center"/>
    </xf>
    <xf numFmtId="0" fontId="5" fillId="0" borderId="10" xfId="0" applyFont="1" applyBorder="1" applyProtection="1"/>
    <xf numFmtId="0" fontId="5" fillId="0" borderId="13" xfId="0" applyFont="1" applyBorder="1" applyProtection="1"/>
    <xf numFmtId="0" fontId="3" fillId="0" borderId="14" xfId="0" applyFont="1" applyFill="1" applyBorder="1" applyAlignment="1" applyProtection="1">
      <alignment horizontal="center"/>
    </xf>
    <xf numFmtId="0" fontId="4" fillId="0" borderId="15" xfId="0" applyFont="1" applyFill="1" applyBorder="1" applyProtection="1"/>
    <xf numFmtId="172" fontId="5" fillId="0" borderId="9" xfId="2" applyNumberFormat="1" applyFont="1" applyFill="1" applyBorder="1" applyProtection="1"/>
    <xf numFmtId="0" fontId="3" fillId="0" borderId="14" xfId="0" applyFont="1" applyBorder="1" applyAlignment="1" applyProtection="1">
      <alignment horizontal="center"/>
    </xf>
    <xf numFmtId="0" fontId="5" fillId="0" borderId="14" xfId="0" applyFont="1" applyBorder="1" applyProtection="1"/>
    <xf numFmtId="0" fontId="5" fillId="0" borderId="16" xfId="0" applyFont="1" applyBorder="1" applyProtection="1"/>
    <xf numFmtId="41" fontId="5" fillId="0" borderId="16" xfId="0" applyNumberFormat="1" applyFont="1" applyBorder="1" applyProtection="1"/>
    <xf numFmtId="0" fontId="5" fillId="0" borderId="17" xfId="0" applyFont="1" applyBorder="1" applyProtection="1"/>
    <xf numFmtId="0" fontId="5" fillId="0" borderId="18" xfId="0" applyFont="1" applyBorder="1" applyProtection="1"/>
    <xf numFmtId="0" fontId="5" fillId="0" borderId="12" xfId="0" applyFont="1" applyBorder="1" applyProtection="1"/>
    <xf numFmtId="42" fontId="5" fillId="0" borderId="0" xfId="0" applyNumberFormat="1" applyFont="1" applyBorder="1" applyProtection="1"/>
    <xf numFmtId="0" fontId="3" fillId="0" borderId="15" xfId="0" applyFont="1" applyBorder="1" applyAlignment="1" applyProtection="1">
      <alignment horizontal="center"/>
    </xf>
    <xf numFmtId="0" fontId="4" fillId="0" borderId="14" xfId="0" applyFont="1" applyBorder="1" applyProtection="1"/>
    <xf numFmtId="41" fontId="5" fillId="0" borderId="0" xfId="0" applyNumberFormat="1" applyFont="1" applyBorder="1" applyProtection="1"/>
    <xf numFmtId="178" fontId="5" fillId="0" borderId="0" xfId="1" applyNumberFormat="1" applyFont="1" applyFill="1" applyBorder="1" applyProtection="1"/>
    <xf numFmtId="43" fontId="5" fillId="0" borderId="0" xfId="0" applyNumberFormat="1" applyFont="1" applyFill="1" applyBorder="1" applyProtection="1"/>
    <xf numFmtId="0" fontId="5" fillId="0" borderId="14" xfId="0" applyFont="1" applyFill="1" applyBorder="1" applyProtection="1"/>
    <xf numFmtId="192" fontId="5" fillId="0" borderId="0" xfId="0" applyNumberFormat="1" applyFont="1" applyFill="1" applyBorder="1" applyProtection="1"/>
    <xf numFmtId="0" fontId="5" fillId="0" borderId="19" xfId="0" applyFont="1" applyBorder="1" applyProtection="1"/>
    <xf numFmtId="41" fontId="5" fillId="0" borderId="19" xfId="0" applyNumberFormat="1" applyFont="1" applyBorder="1" applyProtection="1"/>
    <xf numFmtId="41" fontId="7" fillId="0" borderId="8" xfId="0" applyNumberFormat="1" applyFont="1" applyBorder="1" applyAlignment="1" applyProtection="1">
      <alignment horizontal="left" indent="1"/>
    </xf>
    <xf numFmtId="41" fontId="5" fillId="0" borderId="9" xfId="0" applyNumberFormat="1" applyFont="1" applyBorder="1" applyProtection="1"/>
    <xf numFmtId="42" fontId="5" fillId="0" borderId="19" xfId="0" applyNumberFormat="1" applyFont="1" applyBorder="1" applyProtection="1"/>
    <xf numFmtId="41" fontId="5" fillId="0" borderId="0" xfId="0" applyNumberFormat="1" applyFont="1" applyProtection="1"/>
    <xf numFmtId="42" fontId="5" fillId="0" borderId="0" xfId="0" applyNumberFormat="1" applyFont="1" applyProtection="1"/>
    <xf numFmtId="0" fontId="5" fillId="0" borderId="0" xfId="0" applyFont="1" applyAlignment="1" applyProtection="1">
      <alignment horizontal="right"/>
    </xf>
    <xf numFmtId="0" fontId="4" fillId="0" borderId="13" xfId="0" applyFont="1" applyBorder="1" applyAlignment="1" applyProtection="1">
      <alignment horizontal="left"/>
    </xf>
    <xf numFmtId="0" fontId="5" fillId="0" borderId="0" xfId="0" applyFont="1" applyBorder="1"/>
    <xf numFmtId="41" fontId="4" fillId="0" borderId="0" xfId="0" applyNumberFormat="1" applyFont="1" applyBorder="1" applyAlignment="1" applyProtection="1">
      <alignment horizontal="right" vertical="center"/>
    </xf>
    <xf numFmtId="0" fontId="4" fillId="0" borderId="14" xfId="0" applyFont="1" applyFill="1" applyBorder="1" applyProtection="1"/>
    <xf numFmtId="0" fontId="3" fillId="0" borderId="18" xfId="0" applyFont="1" applyBorder="1" applyAlignment="1" applyProtection="1">
      <alignment horizontal="center"/>
    </xf>
    <xf numFmtId="0" fontId="4" fillId="0" borderId="16" xfId="0" applyFont="1" applyFill="1" applyBorder="1" applyProtection="1"/>
    <xf numFmtId="0" fontId="6" fillId="0" borderId="10" xfId="0" applyFont="1" applyBorder="1" applyProtection="1"/>
    <xf numFmtId="0" fontId="4" fillId="0" borderId="16" xfId="0" applyFont="1" applyBorder="1" applyAlignment="1" applyProtection="1">
      <alignment horizontal="left"/>
    </xf>
    <xf numFmtId="178" fontId="5" fillId="0" borderId="20" xfId="1" applyNumberFormat="1" applyFont="1" applyFill="1" applyBorder="1" applyProtection="1"/>
    <xf numFmtId="178" fontId="5" fillId="0" borderId="15" xfId="1" applyNumberFormat="1" applyFont="1" applyFill="1" applyBorder="1" applyProtection="1"/>
    <xf numFmtId="178" fontId="5" fillId="0" borderId="15" xfId="1" applyNumberFormat="1" applyFont="1" applyFill="1" applyBorder="1" applyAlignment="1" applyProtection="1">
      <alignment horizontal="left" indent="1"/>
    </xf>
    <xf numFmtId="178" fontId="5" fillId="0" borderId="21" xfId="0" applyNumberFormat="1" applyFont="1" applyFill="1" applyBorder="1" applyProtection="1"/>
    <xf numFmtId="41" fontId="5" fillId="0" borderId="22" xfId="0" applyNumberFormat="1" applyFont="1" applyFill="1" applyBorder="1" applyProtection="1"/>
    <xf numFmtId="0" fontId="4" fillId="0" borderId="10" xfId="0" applyFont="1" applyFill="1" applyBorder="1" applyAlignment="1" applyProtection="1">
      <alignment horizontal="center" wrapText="1"/>
    </xf>
    <xf numFmtId="0" fontId="4" fillId="0" borderId="12" xfId="0" quotePrefix="1" applyFont="1" applyFill="1" applyBorder="1" applyAlignment="1" applyProtection="1">
      <alignment horizontal="center" wrapText="1"/>
    </xf>
    <xf numFmtId="0" fontId="4" fillId="0" borderId="11" xfId="0" applyFont="1" applyFill="1" applyBorder="1" applyAlignment="1" applyProtection="1">
      <alignment horizontal="center" wrapText="1"/>
    </xf>
    <xf numFmtId="0" fontId="4" fillId="0" borderId="23" xfId="0" applyFont="1" applyBorder="1" applyAlignment="1" applyProtection="1">
      <alignment horizontal="center" wrapText="1"/>
    </xf>
    <xf numFmtId="0" fontId="4" fillId="0" borderId="24" xfId="0" applyFont="1" applyBorder="1" applyAlignment="1" applyProtection="1">
      <alignment horizontal="center" wrapText="1"/>
    </xf>
    <xf numFmtId="0" fontId="5" fillId="0" borderId="25" xfId="0" applyFont="1" applyBorder="1" applyProtection="1"/>
    <xf numFmtId="0" fontId="5" fillId="0" borderId="16" xfId="0" applyFont="1" applyFill="1" applyBorder="1" applyProtection="1"/>
    <xf numFmtId="178" fontId="4" fillId="0" borderId="26" xfId="0" applyNumberFormat="1" applyFont="1" applyBorder="1" applyProtection="1"/>
    <xf numFmtId="41" fontId="5" fillId="0" borderId="17" xfId="0" applyNumberFormat="1" applyFont="1" applyBorder="1" applyProtection="1"/>
    <xf numFmtId="177" fontId="5" fillId="0" borderId="12" xfId="0" applyNumberFormat="1" applyFont="1" applyFill="1" applyBorder="1" applyProtection="1"/>
    <xf numFmtId="177" fontId="5" fillId="0" borderId="14" xfId="0" applyNumberFormat="1" applyFont="1" applyFill="1" applyBorder="1" applyProtection="1"/>
    <xf numFmtId="0" fontId="5" fillId="0" borderId="14" xfId="0" applyFont="1" applyFill="1" applyBorder="1"/>
    <xf numFmtId="177" fontId="5" fillId="0" borderId="18" xfId="0" applyNumberFormat="1" applyFont="1" applyFill="1" applyBorder="1" applyProtection="1"/>
    <xf numFmtId="0" fontId="4" fillId="0" borderId="13" xfId="0" applyFont="1" applyBorder="1" applyAlignment="1" applyProtection="1">
      <alignment wrapText="1"/>
    </xf>
    <xf numFmtId="0" fontId="4" fillId="0" borderId="12" xfId="0" applyFont="1" applyBorder="1" applyAlignment="1" applyProtection="1">
      <alignment horizontal="center" wrapText="1"/>
    </xf>
    <xf numFmtId="178" fontId="5" fillId="0" borderId="27" xfId="1" applyNumberFormat="1" applyFont="1" applyFill="1" applyBorder="1" applyProtection="1"/>
    <xf numFmtId="178" fontId="5" fillId="0" borderId="10" xfId="1" applyNumberFormat="1" applyFont="1" applyFill="1" applyBorder="1" applyProtection="1"/>
    <xf numFmtId="178" fontId="5" fillId="0" borderId="10" xfId="1" applyNumberFormat="1" applyFont="1" applyFill="1" applyBorder="1" applyAlignment="1" applyProtection="1">
      <alignment horizontal="left" indent="1"/>
    </xf>
    <xf numFmtId="178" fontId="5" fillId="0" borderId="28" xfId="0" applyNumberFormat="1" applyFont="1" applyFill="1" applyBorder="1" applyProtection="1"/>
    <xf numFmtId="41" fontId="5" fillId="0" borderId="13" xfId="0" applyNumberFormat="1" applyFont="1" applyFill="1" applyBorder="1" applyProtection="1"/>
    <xf numFmtId="177" fontId="5" fillId="0" borderId="10" xfId="0" applyNumberFormat="1" applyFont="1" applyFill="1" applyBorder="1" applyProtection="1"/>
    <xf numFmtId="172" fontId="5" fillId="0" borderId="10" xfId="2" applyNumberFormat="1" applyFont="1" applyFill="1" applyBorder="1" applyProtection="1"/>
    <xf numFmtId="10" fontId="5" fillId="0" borderId="10" xfId="0" applyNumberFormat="1" applyFont="1" applyFill="1" applyBorder="1" applyProtection="1"/>
    <xf numFmtId="177" fontId="5" fillId="0" borderId="15" xfId="0" applyNumberFormat="1" applyFont="1" applyFill="1" applyBorder="1" applyProtection="1"/>
    <xf numFmtId="172" fontId="5" fillId="0" borderId="15" xfId="2" applyNumberFormat="1" applyFont="1" applyFill="1" applyBorder="1" applyProtection="1"/>
    <xf numFmtId="10" fontId="5" fillId="0" borderId="15" xfId="0" applyNumberFormat="1" applyFont="1" applyFill="1" applyBorder="1" applyProtection="1"/>
    <xf numFmtId="0" fontId="5" fillId="0" borderId="15" xfId="0" applyFont="1" applyFill="1" applyBorder="1"/>
    <xf numFmtId="177" fontId="5" fillId="0" borderId="16" xfId="0" applyNumberFormat="1" applyFont="1" applyFill="1" applyBorder="1" applyProtection="1"/>
    <xf numFmtId="172" fontId="5" fillId="0" borderId="16" xfId="2" applyNumberFormat="1" applyFont="1" applyFill="1" applyBorder="1" applyProtection="1"/>
    <xf numFmtId="10" fontId="5" fillId="0" borderId="16" xfId="0" applyNumberFormat="1" applyFont="1" applyFill="1" applyBorder="1" applyProtection="1"/>
    <xf numFmtId="0" fontId="3" fillId="0" borderId="11" xfId="0" applyFont="1" applyBorder="1" applyAlignment="1" applyProtection="1">
      <alignment horizontal="center"/>
    </xf>
    <xf numFmtId="0" fontId="3" fillId="0" borderId="16" xfId="0" applyFont="1" applyBorder="1" applyAlignment="1" applyProtection="1">
      <alignment horizontal="center"/>
    </xf>
    <xf numFmtId="0" fontId="4" fillId="0" borderId="16" xfId="0" applyFont="1" applyBorder="1" applyAlignment="1" applyProtection="1">
      <alignment horizontal="right"/>
    </xf>
    <xf numFmtId="0" fontId="4" fillId="0" borderId="11" xfId="0" applyFont="1" applyBorder="1" applyAlignment="1" applyProtection="1">
      <alignment horizontal="left"/>
    </xf>
    <xf numFmtId="0" fontId="4" fillId="0" borderId="13" xfId="0" applyFont="1" applyFill="1" applyBorder="1" applyAlignment="1" applyProtection="1">
      <alignment horizontal="center" wrapText="1"/>
    </xf>
    <xf numFmtId="42" fontId="5" fillId="0" borderId="13" xfId="0" applyNumberFormat="1" applyFont="1" applyFill="1" applyBorder="1" applyProtection="1"/>
    <xf numFmtId="42" fontId="5" fillId="0" borderId="10" xfId="0" applyNumberFormat="1" applyFont="1" applyFill="1" applyBorder="1" applyProtection="1"/>
    <xf numFmtId="42" fontId="5" fillId="0" borderId="22" xfId="0" applyNumberFormat="1" applyFont="1" applyFill="1" applyBorder="1" applyProtection="1"/>
    <xf numFmtId="42" fontId="5" fillId="0" borderId="15" xfId="0" applyNumberFormat="1" applyFont="1" applyFill="1" applyBorder="1" applyProtection="1"/>
    <xf numFmtId="42" fontId="5" fillId="0" borderId="14" xfId="0" applyNumberFormat="1" applyFont="1" applyFill="1" applyBorder="1" applyProtection="1"/>
    <xf numFmtId="42" fontId="5" fillId="0" borderId="19" xfId="0" applyNumberFormat="1" applyFont="1" applyFill="1" applyBorder="1" applyProtection="1"/>
    <xf numFmtId="42" fontId="5" fillId="0" borderId="18" xfId="0" applyNumberFormat="1" applyFont="1" applyFill="1" applyBorder="1" applyProtection="1"/>
    <xf numFmtId="42" fontId="5" fillId="0" borderId="16" xfId="0" applyNumberFormat="1" applyFont="1" applyFill="1" applyBorder="1" applyProtection="1"/>
    <xf numFmtId="41" fontId="5" fillId="0" borderId="14" xfId="0" applyNumberFormat="1" applyFont="1" applyFill="1" applyBorder="1" applyProtection="1">
      <protection locked="0"/>
    </xf>
    <xf numFmtId="0" fontId="5" fillId="0" borderId="22" xfId="0" applyFont="1" applyFill="1" applyBorder="1" applyProtection="1">
      <protection locked="0"/>
    </xf>
    <xf numFmtId="41" fontId="5" fillId="0" borderId="22" xfId="0" applyNumberFormat="1" applyFont="1" applyFill="1" applyBorder="1" applyProtection="1">
      <protection locked="0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right"/>
    </xf>
    <xf numFmtId="41" fontId="5" fillId="0" borderId="15" xfId="0" applyNumberFormat="1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wrapText="1"/>
    </xf>
    <xf numFmtId="42" fontId="5" fillId="0" borderId="12" xfId="0" applyNumberFormat="1" applyFont="1" applyFill="1" applyBorder="1" applyProtection="1"/>
    <xf numFmtId="42" fontId="4" fillId="0" borderId="19" xfId="0" applyNumberFormat="1" applyFont="1" applyFill="1" applyBorder="1" applyProtection="1"/>
    <xf numFmtId="217" fontId="5" fillId="0" borderId="14" xfId="0" applyNumberFormat="1" applyFont="1" applyFill="1" applyBorder="1" applyProtection="1"/>
    <xf numFmtId="0" fontId="4" fillId="0" borderId="9" xfId="0" applyFont="1" applyFill="1" applyBorder="1" applyAlignment="1" applyProtection="1">
      <alignment horizontal="center" wrapText="1"/>
    </xf>
    <xf numFmtId="172" fontId="5" fillId="0" borderId="13" xfId="2" applyNumberFormat="1" applyFont="1" applyFill="1" applyBorder="1" applyProtection="1"/>
    <xf numFmtId="172" fontId="5" fillId="0" borderId="22" xfId="2" applyNumberFormat="1" applyFont="1" applyFill="1" applyBorder="1" applyProtection="1"/>
    <xf numFmtId="172" fontId="5" fillId="0" borderId="17" xfId="2" applyNumberFormat="1" applyFont="1" applyFill="1" applyBorder="1" applyProtection="1"/>
    <xf numFmtId="0" fontId="4" fillId="0" borderId="23" xfId="0" applyFont="1" applyFill="1" applyBorder="1" applyAlignment="1" applyProtection="1">
      <alignment horizontal="center" wrapText="1"/>
    </xf>
    <xf numFmtId="0" fontId="4" fillId="0" borderId="24" xfId="0" applyFont="1" applyFill="1" applyBorder="1" applyAlignment="1" applyProtection="1">
      <alignment horizontal="center" wrapText="1"/>
    </xf>
    <xf numFmtId="172" fontId="5" fillId="0" borderId="27" xfId="2" applyNumberFormat="1" applyFont="1" applyFill="1" applyBorder="1" applyProtection="1"/>
    <xf numFmtId="0" fontId="5" fillId="0" borderId="28" xfId="0" applyFont="1" applyFill="1" applyBorder="1" applyProtection="1"/>
    <xf numFmtId="172" fontId="5" fillId="0" borderId="20" xfId="2" applyNumberFormat="1" applyFont="1" applyFill="1" applyBorder="1" applyProtection="1"/>
    <xf numFmtId="0" fontId="5" fillId="0" borderId="21" xfId="0" applyFont="1" applyFill="1" applyBorder="1" applyProtection="1"/>
    <xf numFmtId="10" fontId="5" fillId="0" borderId="21" xfId="0" applyNumberFormat="1" applyFont="1" applyFill="1" applyBorder="1" applyProtection="1"/>
    <xf numFmtId="44" fontId="5" fillId="0" borderId="21" xfId="2" applyNumberFormat="1" applyFont="1" applyFill="1" applyBorder="1" applyProtection="1"/>
    <xf numFmtId="202" fontId="5" fillId="0" borderId="20" xfId="2" applyNumberFormat="1" applyFont="1" applyFill="1" applyBorder="1" applyProtection="1"/>
    <xf numFmtId="202" fontId="5" fillId="0" borderId="25" xfId="2" applyNumberFormat="1" applyFont="1" applyFill="1" applyBorder="1" applyProtection="1"/>
    <xf numFmtId="0" fontId="5" fillId="0" borderId="26" xfId="0" applyFont="1" applyFill="1" applyBorder="1" applyProtection="1"/>
    <xf numFmtId="41" fontId="4" fillId="0" borderId="18" xfId="0" applyNumberFormat="1" applyFont="1" applyBorder="1" applyProtection="1"/>
    <xf numFmtId="41" fontId="4" fillId="0" borderId="17" xfId="0" applyNumberFormat="1" applyFont="1" applyBorder="1" applyProtection="1"/>
    <xf numFmtId="178" fontId="5" fillId="0" borderId="25" xfId="1" applyNumberFormat="1" applyFont="1" applyFill="1" applyBorder="1" applyProtection="1"/>
    <xf numFmtId="178" fontId="5" fillId="0" borderId="16" xfId="1" applyNumberFormat="1" applyFont="1" applyFill="1" applyBorder="1" applyProtection="1"/>
    <xf numFmtId="178" fontId="5" fillId="0" borderId="16" xfId="1" applyNumberFormat="1" applyFont="1" applyFill="1" applyBorder="1" applyAlignment="1" applyProtection="1">
      <alignment horizontal="left" indent="1"/>
    </xf>
    <xf numFmtId="178" fontId="5" fillId="0" borderId="26" xfId="0" applyNumberFormat="1" applyFont="1" applyFill="1" applyBorder="1" applyProtection="1"/>
    <xf numFmtId="41" fontId="5" fillId="0" borderId="17" xfId="0" applyNumberFormat="1" applyFont="1" applyFill="1" applyBorder="1" applyProtection="1"/>
    <xf numFmtId="41" fontId="5" fillId="0" borderId="18" xfId="0" applyNumberFormat="1" applyFont="1" applyFill="1" applyBorder="1" applyProtection="1"/>
    <xf numFmtId="41" fontId="5" fillId="0" borderId="16" xfId="0" applyNumberFormat="1" applyFont="1" applyFill="1" applyBorder="1" applyProtection="1"/>
    <xf numFmtId="0" fontId="5" fillId="2" borderId="11" xfId="0" applyFont="1" applyFill="1" applyBorder="1" applyProtection="1">
      <protection locked="0"/>
    </xf>
    <xf numFmtId="41" fontId="5" fillId="2" borderId="14" xfId="0" applyNumberFormat="1" applyFont="1" applyFill="1" applyBorder="1" applyProtection="1">
      <protection locked="0"/>
    </xf>
    <xf numFmtId="41" fontId="5" fillId="2" borderId="15" xfId="0" applyNumberFormat="1" applyFont="1" applyFill="1" applyBorder="1" applyProtection="1">
      <protection locked="0"/>
    </xf>
    <xf numFmtId="41" fontId="5" fillId="2" borderId="22" xfId="0" applyNumberFormat="1" applyFont="1" applyFill="1" applyBorder="1" applyProtection="1">
      <protection locked="0"/>
    </xf>
    <xf numFmtId="0" fontId="4" fillId="0" borderId="29" xfId="0" applyFont="1" applyBorder="1" applyProtection="1"/>
    <xf numFmtId="0" fontId="2" fillId="0" borderId="8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31" xfId="0" applyFont="1" applyFill="1" applyBorder="1" applyAlignment="1" applyProtection="1">
      <alignment horizontal="center"/>
    </xf>
    <xf numFmtId="0" fontId="2" fillId="0" borderId="30" xfId="0" applyFont="1" applyFill="1" applyBorder="1" applyAlignment="1" applyProtection="1">
      <alignment horizontal="center"/>
    </xf>
    <xf numFmtId="0" fontId="2" fillId="0" borderId="32" xfId="0" applyFont="1" applyFill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173" fontId="4" fillId="0" borderId="11" xfId="2" applyNumberFormat="1" applyFont="1" applyFill="1" applyBorder="1" applyProtection="1"/>
    <xf numFmtId="178" fontId="5" fillId="0" borderId="11" xfId="0" applyNumberFormat="1" applyFont="1" applyFill="1" applyBorder="1" applyAlignment="1" applyProtection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N77"/>
  <sheetViews>
    <sheetView tabSelected="1" zoomScale="85" zoomScaleNormal="85" workbookViewId="0">
      <selection activeCell="E19" sqref="E19"/>
    </sheetView>
  </sheetViews>
  <sheetFormatPr defaultRowHeight="12.75" outlineLevelRow="1" x14ac:dyDescent="0.2"/>
  <cols>
    <col min="1" max="1" width="4" style="2" customWidth="1"/>
    <col min="2" max="2" width="41.42578125" style="7" customWidth="1"/>
    <col min="3" max="3" width="16.42578125" style="7" customWidth="1"/>
    <col min="4" max="4" width="15" style="7" customWidth="1"/>
    <col min="5" max="5" width="17.140625" style="7" bestFit="1" customWidth="1"/>
    <col min="6" max="6" width="13.42578125" style="7" customWidth="1"/>
    <col min="7" max="7" width="14.85546875" style="7" customWidth="1"/>
    <col min="8" max="8" width="15.42578125" style="7" customWidth="1"/>
    <col min="9" max="9" width="14.7109375" style="7" customWidth="1"/>
    <col min="10" max="10" width="15" style="7" customWidth="1"/>
    <col min="11" max="11" width="13.5703125" style="7" customWidth="1"/>
    <col min="12" max="13" width="14" style="7" customWidth="1"/>
    <col min="14" max="14" width="13.28515625" style="7" customWidth="1"/>
  </cols>
  <sheetData>
    <row r="1" spans="1:14" x14ac:dyDescent="0.2">
      <c r="B1" s="3" t="s">
        <v>18</v>
      </c>
      <c r="C1" s="4"/>
      <c r="D1" s="4"/>
      <c r="E1" s="4"/>
      <c r="F1" s="4"/>
      <c r="G1" s="4"/>
      <c r="H1" s="4"/>
      <c r="I1" s="4"/>
      <c r="J1" s="4"/>
      <c r="K1" s="4"/>
      <c r="L1" s="4"/>
      <c r="M1" s="5"/>
    </row>
    <row r="2" spans="1:14" x14ac:dyDescent="0.2">
      <c r="B2" s="8" t="s">
        <v>19</v>
      </c>
      <c r="C2" s="9"/>
      <c r="D2" s="9"/>
      <c r="E2" s="9"/>
      <c r="F2" s="9"/>
      <c r="G2" s="9"/>
      <c r="H2" s="9"/>
      <c r="I2" s="9"/>
      <c r="J2" s="9"/>
      <c r="K2" s="9"/>
      <c r="L2" s="9"/>
      <c r="M2" s="10"/>
    </row>
    <row r="3" spans="1:14" ht="13.5" thickBot="1" x14ac:dyDescent="0.25">
      <c r="B3" s="148" t="s">
        <v>71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</row>
    <row r="4" spans="1:14" x14ac:dyDescent="0.2">
      <c r="H4" s="13"/>
      <c r="I4" s="13"/>
      <c r="J4" s="13"/>
      <c r="K4" s="13"/>
      <c r="L4" s="13"/>
    </row>
    <row r="5" spans="1:14" ht="15.75" x14ac:dyDescent="0.25">
      <c r="B5" s="1" t="s">
        <v>72</v>
      </c>
      <c r="H5" s="13"/>
      <c r="I5" s="13"/>
      <c r="J5" s="13"/>
      <c r="K5" s="13"/>
      <c r="L5" s="13"/>
    </row>
    <row r="6" spans="1:14" ht="13.5" customHeight="1" x14ac:dyDescent="0.25">
      <c r="B6" s="1" t="s">
        <v>20</v>
      </c>
      <c r="C6" s="144"/>
      <c r="E6" s="15" t="s">
        <v>60</v>
      </c>
      <c r="F6" s="30">
        <v>6.2770000000000006E-2</v>
      </c>
      <c r="H6" s="13"/>
      <c r="I6" s="13"/>
      <c r="J6" s="13"/>
      <c r="K6" s="13"/>
      <c r="L6" s="13"/>
      <c r="M6" s="17"/>
    </row>
    <row r="7" spans="1:14" ht="13.5" customHeight="1" x14ac:dyDescent="0.25">
      <c r="B7" s="1" t="s">
        <v>1</v>
      </c>
      <c r="C7" s="144"/>
      <c r="D7" s="9"/>
      <c r="E7" s="15" t="s">
        <v>73</v>
      </c>
      <c r="F7" s="16">
        <v>365</v>
      </c>
      <c r="G7" s="9"/>
      <c r="H7" s="9"/>
      <c r="I7" s="19"/>
      <c r="J7" s="19"/>
      <c r="K7" s="19"/>
      <c r="L7" s="19"/>
      <c r="M7" s="17"/>
    </row>
    <row r="8" spans="1:14" ht="13.5" customHeight="1" x14ac:dyDescent="0.25">
      <c r="B8" s="1" t="s">
        <v>0</v>
      </c>
      <c r="C8" s="155">
        <f>+E66</f>
        <v>0</v>
      </c>
      <c r="D8" s="9"/>
      <c r="E8" s="9"/>
      <c r="F8" s="9"/>
      <c r="G8" s="9"/>
      <c r="H8" s="13"/>
      <c r="I8" s="13"/>
      <c r="J8" s="13"/>
      <c r="K8" s="13"/>
      <c r="L8" s="13"/>
      <c r="M8" s="17"/>
    </row>
    <row r="9" spans="1:14" ht="13.5" customHeight="1" x14ac:dyDescent="0.25">
      <c r="B9" s="1"/>
      <c r="C9"/>
      <c r="D9" s="9"/>
      <c r="E9" s="9"/>
      <c r="F9" s="18"/>
      <c r="G9" s="9"/>
      <c r="H9" s="9"/>
      <c r="I9" s="19"/>
      <c r="J9" s="19"/>
      <c r="K9" s="19"/>
      <c r="L9" s="19"/>
      <c r="M9" s="17"/>
    </row>
    <row r="10" spans="1:14" ht="13.5" customHeight="1" x14ac:dyDescent="0.25">
      <c r="B10" s="1"/>
      <c r="C10"/>
      <c r="D10" s="9"/>
      <c r="E10" s="9"/>
      <c r="F10" s="18"/>
      <c r="G10" s="9"/>
      <c r="H10" s="9"/>
      <c r="I10" s="19"/>
      <c r="J10" s="19"/>
      <c r="K10" s="19"/>
      <c r="L10" s="19"/>
      <c r="M10" s="17"/>
    </row>
    <row r="11" spans="1:14" ht="54.75" customHeight="1" x14ac:dyDescent="0.2">
      <c r="A11" s="20"/>
      <c r="B11" s="54" t="s">
        <v>2</v>
      </c>
      <c r="C11" s="22" t="s">
        <v>65</v>
      </c>
      <c r="D11" s="23" t="s">
        <v>66</v>
      </c>
      <c r="E11" s="23" t="s">
        <v>16</v>
      </c>
      <c r="F11" s="21" t="s">
        <v>38</v>
      </c>
      <c r="G11" s="23" t="s">
        <v>39</v>
      </c>
      <c r="H11" s="24"/>
      <c r="I11" s="24"/>
      <c r="J11" s="24"/>
      <c r="K11" s="24"/>
      <c r="L11" s="24"/>
      <c r="M11" s="24"/>
      <c r="N11" s="24"/>
    </row>
    <row r="12" spans="1:14" x14ac:dyDescent="0.2">
      <c r="A12" s="25"/>
      <c r="B12" s="26"/>
      <c r="C12" s="37"/>
      <c r="D12" s="81"/>
      <c r="E12" s="23"/>
      <c r="F12" s="27"/>
      <c r="G12" s="80"/>
    </row>
    <row r="13" spans="1:14" x14ac:dyDescent="0.2">
      <c r="A13" s="28">
        <v>1</v>
      </c>
      <c r="B13" s="29" t="s">
        <v>7</v>
      </c>
      <c r="C13" s="145"/>
      <c r="D13" s="110"/>
      <c r="E13" s="146"/>
      <c r="F13" s="111"/>
      <c r="G13" s="112"/>
      <c r="H13" s="14"/>
      <c r="I13" s="14"/>
      <c r="J13" s="14"/>
      <c r="K13" s="14"/>
      <c r="L13" s="14"/>
      <c r="M13" s="14"/>
      <c r="N13" s="14"/>
    </row>
    <row r="14" spans="1:14" x14ac:dyDescent="0.2">
      <c r="A14" s="28">
        <v>2</v>
      </c>
      <c r="B14" s="29" t="s">
        <v>41</v>
      </c>
      <c r="C14" s="145"/>
      <c r="D14" s="110"/>
      <c r="E14" s="146"/>
      <c r="F14" s="111"/>
      <c r="G14" s="112"/>
      <c r="H14" s="14"/>
      <c r="I14" s="14"/>
      <c r="J14" s="14"/>
      <c r="K14" s="14"/>
      <c r="L14" s="14"/>
      <c r="M14" s="14"/>
      <c r="N14" s="14"/>
    </row>
    <row r="15" spans="1:14" x14ac:dyDescent="0.2">
      <c r="A15" s="28">
        <v>3</v>
      </c>
      <c r="B15" s="29" t="s">
        <v>42</v>
      </c>
      <c r="C15" s="145"/>
      <c r="D15" s="110"/>
      <c r="E15" s="146"/>
      <c r="F15" s="147"/>
      <c r="G15" s="147"/>
      <c r="H15" s="14"/>
      <c r="I15" s="14"/>
      <c r="J15" s="14"/>
      <c r="K15" s="14"/>
      <c r="L15" s="14"/>
      <c r="M15" s="14"/>
      <c r="N15" s="14"/>
    </row>
    <row r="16" spans="1:14" x14ac:dyDescent="0.2">
      <c r="A16" s="28">
        <v>4</v>
      </c>
      <c r="B16" s="29" t="s">
        <v>43</v>
      </c>
      <c r="C16" s="145"/>
      <c r="D16" s="145"/>
      <c r="E16" s="146"/>
      <c r="F16" s="147"/>
      <c r="G16" s="147"/>
      <c r="H16" s="14"/>
      <c r="I16" s="14"/>
      <c r="J16" s="14"/>
      <c r="K16" s="14"/>
      <c r="L16" s="14"/>
      <c r="M16" s="14"/>
      <c r="N16" s="14"/>
    </row>
    <row r="17" spans="1:14" x14ac:dyDescent="0.2">
      <c r="A17" s="28">
        <v>5</v>
      </c>
      <c r="B17" s="29" t="s">
        <v>8</v>
      </c>
      <c r="C17" s="145"/>
      <c r="D17" s="110"/>
      <c r="E17" s="146"/>
      <c r="F17" s="147"/>
      <c r="G17" s="112"/>
      <c r="H17" s="14"/>
      <c r="I17" s="14"/>
      <c r="J17" s="14"/>
      <c r="K17" s="14"/>
      <c r="L17" s="14"/>
      <c r="M17" s="14"/>
      <c r="N17" s="14"/>
    </row>
    <row r="18" spans="1:14" x14ac:dyDescent="0.2">
      <c r="A18" s="28">
        <v>6</v>
      </c>
      <c r="B18" s="29" t="s">
        <v>44</v>
      </c>
      <c r="C18" s="145"/>
      <c r="D18" s="145"/>
      <c r="E18" s="146"/>
      <c r="F18" s="147"/>
      <c r="G18" s="147"/>
      <c r="H18" s="14"/>
      <c r="I18" s="14"/>
      <c r="J18" s="14"/>
      <c r="K18" s="14"/>
      <c r="L18" s="14"/>
      <c r="M18" s="14"/>
      <c r="N18" s="14"/>
    </row>
    <row r="19" spans="1:14" x14ac:dyDescent="0.2">
      <c r="A19" s="28">
        <v>7</v>
      </c>
      <c r="B19" s="29" t="s">
        <v>45</v>
      </c>
      <c r="C19" s="145"/>
      <c r="D19" s="110"/>
      <c r="E19" s="146"/>
      <c r="F19" s="147"/>
      <c r="G19" s="112"/>
      <c r="H19" s="14"/>
      <c r="I19" s="14"/>
      <c r="J19" s="14"/>
      <c r="K19" s="14"/>
      <c r="L19" s="14"/>
      <c r="M19" s="14"/>
      <c r="N19" s="14"/>
    </row>
    <row r="20" spans="1:14" x14ac:dyDescent="0.2">
      <c r="A20" s="28">
        <v>8</v>
      </c>
      <c r="B20" s="29" t="s">
        <v>46</v>
      </c>
      <c r="C20" s="145"/>
      <c r="D20" s="110"/>
      <c r="E20" s="115"/>
      <c r="F20" s="112"/>
      <c r="G20" s="112"/>
      <c r="H20" s="14"/>
      <c r="I20" s="14"/>
      <c r="J20" s="14"/>
      <c r="K20" s="14"/>
      <c r="L20" s="14"/>
      <c r="M20" s="14"/>
      <c r="N20" s="14"/>
    </row>
    <row r="21" spans="1:14" x14ac:dyDescent="0.2">
      <c r="A21" s="28">
        <v>9</v>
      </c>
      <c r="B21" s="29" t="s">
        <v>9</v>
      </c>
      <c r="C21" s="145"/>
      <c r="D21" s="110"/>
      <c r="E21" s="146"/>
      <c r="F21" s="147"/>
      <c r="G21" s="147"/>
      <c r="H21" s="14"/>
      <c r="I21" s="14"/>
      <c r="J21" s="14"/>
      <c r="K21" s="14"/>
      <c r="L21" s="14"/>
      <c r="M21" s="14"/>
      <c r="N21" s="14"/>
    </row>
    <row r="22" spans="1:14" x14ac:dyDescent="0.2">
      <c r="A22" s="28">
        <v>10</v>
      </c>
      <c r="B22" s="29" t="s">
        <v>10</v>
      </c>
      <c r="C22" s="145"/>
      <c r="D22" s="110"/>
      <c r="E22" s="146"/>
      <c r="F22" s="147"/>
      <c r="G22" s="147"/>
      <c r="H22" s="14"/>
      <c r="I22" s="14"/>
      <c r="J22" s="14"/>
      <c r="K22" s="14"/>
      <c r="L22" s="14"/>
      <c r="M22" s="14"/>
      <c r="N22" s="14"/>
    </row>
    <row r="23" spans="1:14" x14ac:dyDescent="0.2">
      <c r="A23" s="28">
        <v>11</v>
      </c>
      <c r="B23" s="29" t="s">
        <v>11</v>
      </c>
      <c r="C23" s="145"/>
      <c r="D23" s="110"/>
      <c r="E23" s="146"/>
      <c r="F23" s="147"/>
      <c r="G23" s="147"/>
      <c r="H23" s="14"/>
      <c r="I23" s="14"/>
      <c r="J23" s="14"/>
      <c r="K23" s="14"/>
      <c r="L23" s="14"/>
      <c r="M23" s="14"/>
      <c r="N23" s="14"/>
    </row>
    <row r="24" spans="1:14" x14ac:dyDescent="0.2">
      <c r="A24" s="28">
        <v>12</v>
      </c>
      <c r="B24" s="29" t="s">
        <v>12</v>
      </c>
      <c r="C24" s="145"/>
      <c r="D24" s="110"/>
      <c r="E24" s="146"/>
      <c r="F24" s="147"/>
      <c r="G24" s="147"/>
      <c r="H24" s="14"/>
      <c r="I24" s="14"/>
      <c r="J24" s="14"/>
      <c r="K24" s="14"/>
      <c r="L24" s="14"/>
      <c r="M24" s="14"/>
      <c r="N24" s="14"/>
    </row>
    <row r="25" spans="1:14" x14ac:dyDescent="0.2">
      <c r="A25" s="58"/>
      <c r="B25" s="33"/>
      <c r="C25" s="36"/>
      <c r="D25" s="142"/>
      <c r="E25" s="143"/>
      <c r="F25" s="35"/>
      <c r="G25" s="75"/>
      <c r="H25"/>
      <c r="I25"/>
      <c r="J25"/>
      <c r="K25"/>
    </row>
    <row r="26" spans="1:14" x14ac:dyDescent="0.2">
      <c r="A26" s="58">
        <v>13</v>
      </c>
      <c r="B26" s="99" t="s">
        <v>13</v>
      </c>
      <c r="C26" s="135">
        <f>SUM(C13:C24)</f>
        <v>0</v>
      </c>
      <c r="D26" s="135">
        <f>SUM(D13:D19)</f>
        <v>0</v>
      </c>
      <c r="E26" s="34"/>
      <c r="F26" s="35"/>
      <c r="G26" s="75"/>
      <c r="H26"/>
      <c r="I26"/>
      <c r="J26"/>
      <c r="K26"/>
    </row>
    <row r="27" spans="1:14" x14ac:dyDescent="0.2">
      <c r="A27" s="113"/>
      <c r="B27" s="114"/>
      <c r="C27" s="41"/>
      <c r="D27" s="41"/>
      <c r="E27" s="41"/>
      <c r="F27" s="9"/>
      <c r="G27" s="41"/>
      <c r="H27"/>
      <c r="I27"/>
      <c r="J27"/>
      <c r="K27"/>
    </row>
    <row r="28" spans="1:14" ht="18.75" hidden="1" outlineLevel="1" x14ac:dyDescent="0.3">
      <c r="A28" s="25"/>
      <c r="B28" s="60"/>
      <c r="C28" s="149" t="s">
        <v>67</v>
      </c>
      <c r="D28" s="150"/>
      <c r="E28" s="150"/>
      <c r="F28" s="150"/>
      <c r="G28" s="151" t="s">
        <v>68</v>
      </c>
      <c r="H28" s="152"/>
      <c r="I28" s="152"/>
      <c r="J28" s="152"/>
      <c r="K28" s="153"/>
      <c r="L28" s="150" t="s">
        <v>21</v>
      </c>
      <c r="M28" s="154"/>
    </row>
    <row r="29" spans="1:14" ht="38.25" hidden="1" outlineLevel="1" x14ac:dyDescent="0.2">
      <c r="A29" s="58"/>
      <c r="B29" s="61" t="s">
        <v>2</v>
      </c>
      <c r="C29" s="67" t="s">
        <v>23</v>
      </c>
      <c r="D29" s="67" t="s">
        <v>22</v>
      </c>
      <c r="E29" s="68" t="s">
        <v>4</v>
      </c>
      <c r="F29" s="68" t="s">
        <v>3</v>
      </c>
      <c r="G29" s="124" t="s">
        <v>6</v>
      </c>
      <c r="H29" s="69" t="s">
        <v>5</v>
      </c>
      <c r="I29" s="69" t="s">
        <v>40</v>
      </c>
      <c r="J29" s="69" t="s">
        <v>24</v>
      </c>
      <c r="K29" s="125" t="s">
        <v>25</v>
      </c>
      <c r="L29" s="120" t="s">
        <v>64</v>
      </c>
      <c r="M29" s="69" t="s">
        <v>58</v>
      </c>
    </row>
    <row r="30" spans="1:14" hidden="1" outlineLevel="1" x14ac:dyDescent="0.2">
      <c r="A30" s="31">
        <f>+A26+1</f>
        <v>14</v>
      </c>
      <c r="B30" s="29" t="s">
        <v>7</v>
      </c>
      <c r="C30" s="76">
        <v>1.712E-2</v>
      </c>
      <c r="D30" s="87"/>
      <c r="E30" s="87"/>
      <c r="F30" s="76">
        <v>0.69952999999999999</v>
      </c>
      <c r="G30" s="126">
        <v>3.8249999999999999E-2</v>
      </c>
      <c r="H30" s="88"/>
      <c r="I30" s="88"/>
      <c r="J30" s="89"/>
      <c r="K30" s="127"/>
      <c r="L30" s="121">
        <v>1.3500000000000001E-3</v>
      </c>
      <c r="M30" s="88">
        <v>1.119E-2</v>
      </c>
    </row>
    <row r="31" spans="1:14" hidden="1" outlineLevel="1" x14ac:dyDescent="0.2">
      <c r="A31" s="31">
        <f>+A30+1</f>
        <v>15</v>
      </c>
      <c r="B31" s="29" t="s">
        <v>41</v>
      </c>
      <c r="C31" s="77">
        <v>3.2070000000000001E-2</v>
      </c>
      <c r="D31" s="90"/>
      <c r="E31" s="90"/>
      <c r="F31" s="77">
        <v>0.61346000000000001</v>
      </c>
      <c r="G31" s="128">
        <v>3.9829999999999997E-2</v>
      </c>
      <c r="H31" s="91"/>
      <c r="I31" s="91"/>
      <c r="J31" s="92"/>
      <c r="K31" s="129"/>
      <c r="L31" s="122">
        <v>1.3500000000000001E-3</v>
      </c>
      <c r="M31" s="91">
        <v>1.119E-2</v>
      </c>
    </row>
    <row r="32" spans="1:14" hidden="1" outlineLevel="1" x14ac:dyDescent="0.2">
      <c r="A32" s="31">
        <f t="shared" ref="A32:A41" si="0">+A31+1</f>
        <v>16</v>
      </c>
      <c r="B32" s="29" t="s">
        <v>42</v>
      </c>
      <c r="C32" s="77"/>
      <c r="D32" s="90"/>
      <c r="E32" s="90">
        <v>0.26066</v>
      </c>
      <c r="F32" s="77">
        <v>1.8727100000000001</v>
      </c>
      <c r="G32" s="128">
        <v>5.2700000000000004E-3</v>
      </c>
      <c r="H32" s="91">
        <v>0.20857999999999999</v>
      </c>
      <c r="I32" s="91"/>
      <c r="J32" s="92"/>
      <c r="K32" s="129"/>
      <c r="L32" s="122">
        <v>1.3500000000000001E-3</v>
      </c>
      <c r="M32" s="91">
        <v>1.119E-2</v>
      </c>
    </row>
    <row r="33" spans="1:14" hidden="1" outlineLevel="1" x14ac:dyDescent="0.2">
      <c r="A33" s="31">
        <f t="shared" si="0"/>
        <v>17</v>
      </c>
      <c r="B33" s="29" t="s">
        <v>43</v>
      </c>
      <c r="C33" s="77"/>
      <c r="D33" s="90">
        <v>0</v>
      </c>
      <c r="E33" s="90">
        <v>0.21934999999999999</v>
      </c>
      <c r="F33" s="77">
        <v>41.670720000000003</v>
      </c>
      <c r="G33" s="128">
        <v>2.5899999999999999E-3</v>
      </c>
      <c r="H33" s="91">
        <v>0.14030000000000001</v>
      </c>
      <c r="I33" s="91">
        <v>1.2099999999999999E-3</v>
      </c>
      <c r="J33" s="92">
        <v>4.82E-2</v>
      </c>
      <c r="K33" s="130"/>
      <c r="L33" s="122">
        <v>1.3500000000000001E-3</v>
      </c>
      <c r="M33" s="91">
        <v>1.119E-2</v>
      </c>
    </row>
    <row r="34" spans="1:14" hidden="1" outlineLevel="1" x14ac:dyDescent="0.2">
      <c r="A34" s="31">
        <f t="shared" si="0"/>
        <v>18</v>
      </c>
      <c r="B34" s="29" t="s">
        <v>8</v>
      </c>
      <c r="C34" s="77"/>
      <c r="D34" s="90"/>
      <c r="E34" s="90"/>
      <c r="F34" s="77">
        <v>9.3468199999999992</v>
      </c>
      <c r="G34" s="128">
        <v>2.0400000000000001E-3</v>
      </c>
      <c r="H34" s="91">
        <v>0.32773741861541134</v>
      </c>
      <c r="I34" s="91">
        <v>5.7179587092956907E-4</v>
      </c>
      <c r="J34" s="92">
        <v>5.9000000000000004E-2</v>
      </c>
      <c r="K34" s="131">
        <v>469.84109589041105</v>
      </c>
      <c r="L34" s="122">
        <v>0</v>
      </c>
      <c r="M34" s="91">
        <v>4.7699999999999999E-3</v>
      </c>
    </row>
    <row r="35" spans="1:14" hidden="1" outlineLevel="1" x14ac:dyDescent="0.2">
      <c r="A35" s="31">
        <f t="shared" si="0"/>
        <v>19</v>
      </c>
      <c r="B35" s="29" t="s">
        <v>44</v>
      </c>
      <c r="C35" s="77"/>
      <c r="D35" s="90">
        <v>0</v>
      </c>
      <c r="E35" s="90">
        <v>0.13305</v>
      </c>
      <c r="F35" s="77">
        <v>64.93432</v>
      </c>
      <c r="G35" s="128">
        <v>2.5500000000000002E-3</v>
      </c>
      <c r="H35" s="91">
        <v>0.13650000000000001</v>
      </c>
      <c r="I35" s="91">
        <v>1.17E-3</v>
      </c>
      <c r="J35" s="92">
        <v>4.7600000000000003E-2</v>
      </c>
      <c r="K35" s="130"/>
      <c r="L35" s="122">
        <v>1.32E-3</v>
      </c>
      <c r="M35" s="91">
        <v>1.119E-2</v>
      </c>
    </row>
    <row r="36" spans="1:14" hidden="1" outlineLevel="1" x14ac:dyDescent="0.2">
      <c r="A36" s="31">
        <f t="shared" si="0"/>
        <v>20</v>
      </c>
      <c r="B36" s="29" t="s">
        <v>45</v>
      </c>
      <c r="C36" s="78"/>
      <c r="D36" s="93"/>
      <c r="E36" s="90"/>
      <c r="F36" s="119">
        <v>648.61582295634025</v>
      </c>
      <c r="G36" s="128">
        <v>2.5300000000000001E-3</v>
      </c>
      <c r="H36" s="91">
        <v>0.27705999999999997</v>
      </c>
      <c r="I36" s="91">
        <v>1.07E-3</v>
      </c>
      <c r="J36" s="92">
        <v>4.7100000000000003E-2</v>
      </c>
      <c r="K36" s="130"/>
      <c r="L36" s="122">
        <v>1.2999999999999999E-3</v>
      </c>
      <c r="M36" s="91">
        <v>1.119E-2</v>
      </c>
    </row>
    <row r="37" spans="1:14" hidden="1" outlineLevel="1" x14ac:dyDescent="0.2">
      <c r="A37" s="31">
        <f t="shared" si="0"/>
        <v>21</v>
      </c>
      <c r="B37" s="29" t="s">
        <v>46</v>
      </c>
      <c r="C37" s="78"/>
      <c r="D37" s="93"/>
      <c r="E37" s="90"/>
      <c r="F37" s="77"/>
      <c r="G37" s="128"/>
      <c r="H37" s="91"/>
      <c r="I37" s="91"/>
      <c r="J37" s="92"/>
      <c r="K37" s="131"/>
      <c r="L37" s="122"/>
      <c r="M37" s="91"/>
    </row>
    <row r="38" spans="1:14" hidden="1" outlineLevel="1" x14ac:dyDescent="0.2">
      <c r="A38" s="31">
        <f t="shared" si="0"/>
        <v>22</v>
      </c>
      <c r="B38" s="29" t="s">
        <v>9</v>
      </c>
      <c r="C38" s="78"/>
      <c r="D38" s="93"/>
      <c r="E38" s="90">
        <v>0.42687999999999998</v>
      </c>
      <c r="F38" s="77">
        <v>253.33681000000001</v>
      </c>
      <c r="G38" s="132"/>
      <c r="H38" s="91">
        <v>0.37928000000000001</v>
      </c>
      <c r="I38" s="91"/>
      <c r="J38" s="92"/>
      <c r="K38" s="129"/>
      <c r="L38" s="122">
        <v>1.3500000000000001E-3</v>
      </c>
      <c r="M38" s="91">
        <v>1.119E-2</v>
      </c>
    </row>
    <row r="39" spans="1:14" hidden="1" outlineLevel="1" x14ac:dyDescent="0.2">
      <c r="A39" s="31">
        <f t="shared" si="0"/>
        <v>23</v>
      </c>
      <c r="B39" s="29" t="s">
        <v>10</v>
      </c>
      <c r="C39" s="78"/>
      <c r="D39" s="93"/>
      <c r="E39" s="90">
        <v>0.51246999999999998</v>
      </c>
      <c r="F39" s="77">
        <v>12.87607</v>
      </c>
      <c r="G39" s="132"/>
      <c r="H39" s="91">
        <v>0.75155000000000005</v>
      </c>
      <c r="I39" s="91"/>
      <c r="J39" s="92"/>
      <c r="K39" s="129"/>
      <c r="L39" s="122">
        <v>1.3500000000000001E-3</v>
      </c>
      <c r="M39" s="91">
        <v>1.119E-2</v>
      </c>
    </row>
    <row r="40" spans="1:14" hidden="1" outlineLevel="1" x14ac:dyDescent="0.2">
      <c r="A40" s="31">
        <f t="shared" si="0"/>
        <v>24</v>
      </c>
      <c r="B40" s="29" t="s">
        <v>11</v>
      </c>
      <c r="C40" s="77"/>
      <c r="D40" s="90"/>
      <c r="E40" s="90">
        <v>0.30402000000000001</v>
      </c>
      <c r="F40" s="77">
        <v>9.6493099999999998</v>
      </c>
      <c r="G40" s="132"/>
      <c r="H40" s="91">
        <v>0.46150000000000002</v>
      </c>
      <c r="I40" s="91"/>
      <c r="J40" s="92"/>
      <c r="K40" s="129"/>
      <c r="L40" s="122">
        <v>1.3500000000000001E-3</v>
      </c>
      <c r="M40" s="91">
        <v>1.119E-2</v>
      </c>
    </row>
    <row r="41" spans="1:14" hidden="1" outlineLevel="1" x14ac:dyDescent="0.2">
      <c r="A41" s="98">
        <f t="shared" si="0"/>
        <v>25</v>
      </c>
      <c r="B41" s="59" t="s">
        <v>12</v>
      </c>
      <c r="C41" s="79"/>
      <c r="D41" s="94"/>
      <c r="E41" s="94">
        <v>2.7626900000000001</v>
      </c>
      <c r="F41" s="79">
        <v>0.23135</v>
      </c>
      <c r="G41" s="133"/>
      <c r="H41" s="95">
        <v>0.35809999999999997</v>
      </c>
      <c r="I41" s="95"/>
      <c r="J41" s="96"/>
      <c r="K41" s="134"/>
      <c r="L41" s="123">
        <v>1.3500000000000001E-3</v>
      </c>
      <c r="M41" s="95">
        <v>1.119E-2</v>
      </c>
    </row>
    <row r="42" spans="1:14" collapsed="1" x14ac:dyDescent="0.2">
      <c r="A42"/>
      <c r="B42"/>
      <c r="C42"/>
      <c r="D42"/>
      <c r="E42"/>
      <c r="F42"/>
      <c r="G42"/>
      <c r="H42"/>
      <c r="I42"/>
      <c r="J42"/>
      <c r="K42"/>
      <c r="L42" s="38"/>
      <c r="M42" s="38"/>
    </row>
    <row r="43" spans="1:14" ht="15.75" hidden="1" outlineLevel="1" x14ac:dyDescent="0.25">
      <c r="A43"/>
      <c r="B43"/>
      <c r="C43" s="149" t="s">
        <v>69</v>
      </c>
      <c r="D43" s="150"/>
      <c r="E43" s="150"/>
      <c r="F43" s="150"/>
      <c r="G43" s="151" t="s">
        <v>70</v>
      </c>
      <c r="H43" s="152"/>
      <c r="I43" s="152"/>
      <c r="J43" s="152"/>
      <c r="K43" s="152"/>
      <c r="L43" s="153"/>
      <c r="M43" s="150" t="s">
        <v>21</v>
      </c>
      <c r="N43" s="154"/>
    </row>
    <row r="44" spans="1:14" ht="38.25" hidden="1" outlineLevel="1" x14ac:dyDescent="0.2">
      <c r="A44" s="97"/>
      <c r="B44" s="100" t="s">
        <v>2</v>
      </c>
      <c r="C44" s="101" t="s">
        <v>47</v>
      </c>
      <c r="D44" s="67" t="s">
        <v>49</v>
      </c>
      <c r="E44" s="67" t="s">
        <v>48</v>
      </c>
      <c r="F44" s="116" t="s">
        <v>51</v>
      </c>
      <c r="G44" s="70" t="s">
        <v>50</v>
      </c>
      <c r="H44" s="69" t="s">
        <v>52</v>
      </c>
      <c r="I44" s="69" t="s">
        <v>53</v>
      </c>
      <c r="J44" s="21" t="s">
        <v>54</v>
      </c>
      <c r="K44" s="21" t="s">
        <v>55</v>
      </c>
      <c r="L44" s="71" t="s">
        <v>56</v>
      </c>
      <c r="M44" s="22" t="s">
        <v>63</v>
      </c>
      <c r="N44" s="22" t="s">
        <v>58</v>
      </c>
    </row>
    <row r="45" spans="1:14" hidden="1" outlineLevel="1" x14ac:dyDescent="0.2">
      <c r="A45" s="20">
        <f>+A41+1</f>
        <v>26</v>
      </c>
      <c r="B45" s="29" t="s">
        <v>7</v>
      </c>
      <c r="C45" s="102">
        <f>+C30*C13</f>
        <v>0</v>
      </c>
      <c r="D45" s="103">
        <f t="shared" ref="D45:D51" si="1">+G13*E30*$F$7</f>
        <v>0</v>
      </c>
      <c r="E45" s="103">
        <f t="shared" ref="E45:E50" si="2">+E13*F30*$F$7</f>
        <v>0</v>
      </c>
      <c r="F45" s="117">
        <f t="shared" ref="F45:F51" si="3">SUM(C45:E45)</f>
        <v>0</v>
      </c>
      <c r="G45" s="82">
        <f t="shared" ref="G45:G51" si="4">+(C13)*G30</f>
        <v>0</v>
      </c>
      <c r="H45" s="83"/>
      <c r="I45" s="83"/>
      <c r="J45" s="84"/>
      <c r="K45" s="84"/>
      <c r="L45" s="85">
        <f>SUM(G45:K45)</f>
        <v>0</v>
      </c>
      <c r="M45" s="86">
        <f t="shared" ref="M45:M51" si="5">+L30*C13</f>
        <v>0</v>
      </c>
      <c r="N45" s="86">
        <f t="shared" ref="N45:N56" si="6">+M30*C13</f>
        <v>0</v>
      </c>
    </row>
    <row r="46" spans="1:14" hidden="1" outlineLevel="1" x14ac:dyDescent="0.2">
      <c r="A46" s="39">
        <f>+A45+1</f>
        <v>27</v>
      </c>
      <c r="B46" s="29" t="s">
        <v>41</v>
      </c>
      <c r="C46" s="104">
        <f>+C31*C14</f>
        <v>0</v>
      </c>
      <c r="D46" s="105">
        <f t="shared" si="1"/>
        <v>0</v>
      </c>
      <c r="E46" s="105">
        <f t="shared" si="2"/>
        <v>0</v>
      </c>
      <c r="F46" s="106">
        <f t="shared" si="3"/>
        <v>0</v>
      </c>
      <c r="G46" s="62">
        <f t="shared" si="4"/>
        <v>0</v>
      </c>
      <c r="H46" s="63"/>
      <c r="I46" s="63"/>
      <c r="J46" s="64"/>
      <c r="K46" s="64"/>
      <c r="L46" s="65">
        <f t="shared" ref="L46:L56" si="7">SUM(G46:K46)</f>
        <v>0</v>
      </c>
      <c r="M46" s="66">
        <f t="shared" si="5"/>
        <v>0</v>
      </c>
      <c r="N46" s="66">
        <f t="shared" si="6"/>
        <v>0</v>
      </c>
    </row>
    <row r="47" spans="1:14" hidden="1" outlineLevel="1" x14ac:dyDescent="0.2">
      <c r="A47" s="39">
        <f t="shared" ref="A47:A56" si="8">+A46+1</f>
        <v>28</v>
      </c>
      <c r="B47" s="29" t="s">
        <v>42</v>
      </c>
      <c r="C47" s="104">
        <f>+C32*C15</f>
        <v>0</v>
      </c>
      <c r="D47" s="105">
        <f t="shared" si="1"/>
        <v>0</v>
      </c>
      <c r="E47" s="105">
        <f t="shared" si="2"/>
        <v>0</v>
      </c>
      <c r="F47" s="106">
        <f t="shared" si="3"/>
        <v>0</v>
      </c>
      <c r="G47" s="62">
        <f t="shared" si="4"/>
        <v>0</v>
      </c>
      <c r="H47" s="63">
        <f>+F15*H32*$F$7</f>
        <v>0</v>
      </c>
      <c r="I47" s="63"/>
      <c r="J47" s="64"/>
      <c r="K47" s="64"/>
      <c r="L47" s="65">
        <f t="shared" si="7"/>
        <v>0</v>
      </c>
      <c r="M47" s="66">
        <f t="shared" si="5"/>
        <v>0</v>
      </c>
      <c r="N47" s="66">
        <f t="shared" si="6"/>
        <v>0</v>
      </c>
    </row>
    <row r="48" spans="1:14" hidden="1" outlineLevel="1" x14ac:dyDescent="0.2">
      <c r="A48" s="39">
        <f t="shared" si="8"/>
        <v>29</v>
      </c>
      <c r="B48" s="29" t="s">
        <v>43</v>
      </c>
      <c r="C48" s="104">
        <f>+D33*D16</f>
        <v>0</v>
      </c>
      <c r="D48" s="105">
        <f t="shared" si="1"/>
        <v>0</v>
      </c>
      <c r="E48" s="105">
        <f t="shared" si="2"/>
        <v>0</v>
      </c>
      <c r="F48" s="106">
        <f t="shared" si="3"/>
        <v>0</v>
      </c>
      <c r="G48" s="62">
        <f t="shared" si="4"/>
        <v>0</v>
      </c>
      <c r="H48" s="63">
        <f>+F16*H33*$F$7</f>
        <v>0</v>
      </c>
      <c r="I48" s="63">
        <f>+I33*F16*$F$7</f>
        <v>0</v>
      </c>
      <c r="J48" s="64">
        <f>(C16)*F6*J33</f>
        <v>0</v>
      </c>
      <c r="K48" s="64"/>
      <c r="L48" s="65">
        <f t="shared" si="7"/>
        <v>0</v>
      </c>
      <c r="M48" s="66">
        <f t="shared" si="5"/>
        <v>0</v>
      </c>
      <c r="N48" s="66">
        <f t="shared" si="6"/>
        <v>0</v>
      </c>
    </row>
    <row r="49" spans="1:14" hidden="1" outlineLevel="1" x14ac:dyDescent="0.2">
      <c r="A49" s="39">
        <f t="shared" si="8"/>
        <v>30</v>
      </c>
      <c r="B49" s="29" t="s">
        <v>8</v>
      </c>
      <c r="C49" s="104"/>
      <c r="D49" s="105">
        <f t="shared" si="1"/>
        <v>0</v>
      </c>
      <c r="E49" s="105">
        <f t="shared" si="2"/>
        <v>0</v>
      </c>
      <c r="F49" s="106">
        <f t="shared" si="3"/>
        <v>0</v>
      </c>
      <c r="G49" s="62">
        <f t="shared" si="4"/>
        <v>0</v>
      </c>
      <c r="H49" s="63">
        <f>+F17*H34*$F$7</f>
        <v>0</v>
      </c>
      <c r="I49" s="63">
        <f>+I34*F17*$F$7</f>
        <v>0</v>
      </c>
      <c r="J49" s="64">
        <f>(C17)*F6*J34</f>
        <v>0</v>
      </c>
      <c r="K49" s="64">
        <f>IF(G49=0, ,+K34*$F$7*400.606%)</f>
        <v>0</v>
      </c>
      <c r="L49" s="65">
        <f t="shared" si="7"/>
        <v>0</v>
      </c>
      <c r="M49" s="66">
        <f t="shared" si="5"/>
        <v>0</v>
      </c>
      <c r="N49" s="66">
        <f t="shared" si="6"/>
        <v>0</v>
      </c>
    </row>
    <row r="50" spans="1:14" hidden="1" outlineLevel="1" x14ac:dyDescent="0.2">
      <c r="A50" s="39">
        <f t="shared" si="8"/>
        <v>31</v>
      </c>
      <c r="B50" s="29" t="s">
        <v>44</v>
      </c>
      <c r="C50" s="104">
        <f>+D35*D18</f>
        <v>0</v>
      </c>
      <c r="D50" s="105">
        <f t="shared" si="1"/>
        <v>0</v>
      </c>
      <c r="E50" s="105">
        <f t="shared" si="2"/>
        <v>0</v>
      </c>
      <c r="F50" s="106">
        <f t="shared" si="3"/>
        <v>0</v>
      </c>
      <c r="G50" s="62">
        <f t="shared" si="4"/>
        <v>0</v>
      </c>
      <c r="H50" s="63">
        <f>+F18*H35*$F$7</f>
        <v>0</v>
      </c>
      <c r="I50" s="63">
        <f>+I35*F18*$F$7</f>
        <v>0</v>
      </c>
      <c r="J50" s="64">
        <f>(C18)*F6*J35</f>
        <v>0</v>
      </c>
      <c r="K50" s="64"/>
      <c r="L50" s="65">
        <f t="shared" si="7"/>
        <v>0</v>
      </c>
      <c r="M50" s="66">
        <f t="shared" si="5"/>
        <v>0</v>
      </c>
      <c r="N50" s="66">
        <f t="shared" si="6"/>
        <v>0</v>
      </c>
    </row>
    <row r="51" spans="1:14" hidden="1" outlineLevel="1" x14ac:dyDescent="0.2">
      <c r="A51" s="39">
        <f t="shared" si="8"/>
        <v>32</v>
      </c>
      <c r="B51" s="29" t="s">
        <v>45</v>
      </c>
      <c r="C51" s="104"/>
      <c r="D51" s="105">
        <f t="shared" si="1"/>
        <v>0</v>
      </c>
      <c r="E51" s="105">
        <f>+E19*F36*$F$7</f>
        <v>0</v>
      </c>
      <c r="F51" s="106">
        <f t="shared" si="3"/>
        <v>0</v>
      </c>
      <c r="G51" s="62">
        <f t="shared" si="4"/>
        <v>0</v>
      </c>
      <c r="H51" s="63">
        <f>+F19*H36*$F$7</f>
        <v>0</v>
      </c>
      <c r="I51" s="63">
        <f>+I36*F19*$F$7</f>
        <v>0</v>
      </c>
      <c r="J51" s="64">
        <f>(C19)*F6*J36</f>
        <v>0</v>
      </c>
      <c r="K51" s="64"/>
      <c r="L51" s="65">
        <f t="shared" si="7"/>
        <v>0</v>
      </c>
      <c r="M51" s="66">
        <f t="shared" si="5"/>
        <v>0</v>
      </c>
      <c r="N51" s="66">
        <f t="shared" si="6"/>
        <v>0</v>
      </c>
    </row>
    <row r="52" spans="1:14" hidden="1" outlineLevel="1" x14ac:dyDescent="0.2">
      <c r="A52" s="39">
        <f t="shared" si="8"/>
        <v>33</v>
      </c>
      <c r="B52" s="29" t="s">
        <v>46</v>
      </c>
      <c r="C52" s="104"/>
      <c r="D52" s="105"/>
      <c r="E52" s="105"/>
      <c r="F52" s="106"/>
      <c r="G52" s="62"/>
      <c r="H52" s="63"/>
      <c r="I52" s="63"/>
      <c r="J52" s="64"/>
      <c r="K52" s="64"/>
      <c r="L52" s="65"/>
      <c r="M52" s="66"/>
      <c r="N52" s="66"/>
    </row>
    <row r="53" spans="1:14" hidden="1" outlineLevel="1" x14ac:dyDescent="0.2">
      <c r="A53" s="39">
        <f t="shared" si="8"/>
        <v>34</v>
      </c>
      <c r="B53" s="29" t="s">
        <v>9</v>
      </c>
      <c r="C53" s="104"/>
      <c r="D53" s="105">
        <f>+G21*E38*$F$7</f>
        <v>0</v>
      </c>
      <c r="E53" s="105">
        <f>+E21*F38*$F$7</f>
        <v>0</v>
      </c>
      <c r="F53" s="106">
        <f>SUM(C53:E53)</f>
        <v>0</v>
      </c>
      <c r="G53" s="62">
        <f>+(C21)*G38</f>
        <v>0</v>
      </c>
      <c r="H53" s="63">
        <f>+F21*H38*$F$7</f>
        <v>0</v>
      </c>
      <c r="I53" s="63"/>
      <c r="J53" s="64"/>
      <c r="K53" s="64"/>
      <c r="L53" s="65">
        <f t="shared" si="7"/>
        <v>0</v>
      </c>
      <c r="M53" s="66">
        <f>+L38*C21</f>
        <v>0</v>
      </c>
      <c r="N53" s="66">
        <f t="shared" si="6"/>
        <v>0</v>
      </c>
    </row>
    <row r="54" spans="1:14" hidden="1" outlineLevel="1" x14ac:dyDescent="0.2">
      <c r="A54" s="39">
        <f t="shared" si="8"/>
        <v>35</v>
      </c>
      <c r="B54" s="29" t="s">
        <v>10</v>
      </c>
      <c r="C54" s="104"/>
      <c r="D54" s="105">
        <f>+G22*E39*$F$7</f>
        <v>0</v>
      </c>
      <c r="E54" s="105">
        <f>+E22*F39*$F$7</f>
        <v>0</v>
      </c>
      <c r="F54" s="106">
        <f>SUM(C54:E54)</f>
        <v>0</v>
      </c>
      <c r="G54" s="62">
        <f>+(C22)*G39</f>
        <v>0</v>
      </c>
      <c r="H54" s="63">
        <f>+F22*H39*$F$7</f>
        <v>0</v>
      </c>
      <c r="I54" s="63"/>
      <c r="J54" s="64"/>
      <c r="K54" s="64"/>
      <c r="L54" s="65">
        <f t="shared" si="7"/>
        <v>0</v>
      </c>
      <c r="M54" s="66">
        <f>+L39*C22</f>
        <v>0</v>
      </c>
      <c r="N54" s="66">
        <f t="shared" si="6"/>
        <v>0</v>
      </c>
    </row>
    <row r="55" spans="1:14" hidden="1" outlineLevel="1" x14ac:dyDescent="0.2">
      <c r="A55" s="39">
        <f t="shared" si="8"/>
        <v>36</v>
      </c>
      <c r="B55" s="29" t="s">
        <v>11</v>
      </c>
      <c r="C55" s="104"/>
      <c r="D55" s="105">
        <f>+G23*E40*$F$7</f>
        <v>0</v>
      </c>
      <c r="E55" s="105">
        <f>+E23*F40*$F$7</f>
        <v>0</v>
      </c>
      <c r="F55" s="106">
        <f>SUM(C55:E55)</f>
        <v>0</v>
      </c>
      <c r="G55" s="62">
        <f>+(C23)*G40</f>
        <v>0</v>
      </c>
      <c r="H55" s="63">
        <f>+F23*H40*$F$7</f>
        <v>0</v>
      </c>
      <c r="I55" s="63"/>
      <c r="J55" s="64"/>
      <c r="K55" s="64"/>
      <c r="L55" s="65">
        <f t="shared" si="7"/>
        <v>0</v>
      </c>
      <c r="M55" s="66">
        <f>+L40*C23</f>
        <v>0</v>
      </c>
      <c r="N55" s="66">
        <f t="shared" si="6"/>
        <v>0</v>
      </c>
    </row>
    <row r="56" spans="1:14" hidden="1" outlineLevel="1" x14ac:dyDescent="0.2">
      <c r="A56" s="39">
        <f t="shared" si="8"/>
        <v>37</v>
      </c>
      <c r="B56" s="29" t="s">
        <v>12</v>
      </c>
      <c r="C56" s="104"/>
      <c r="D56" s="105">
        <f>+G24*E41*$F$7</f>
        <v>0</v>
      </c>
      <c r="E56" s="105">
        <f>+E24*F41*$F$7</f>
        <v>0</v>
      </c>
      <c r="F56" s="106">
        <f>SUM(C56:E56)</f>
        <v>0</v>
      </c>
      <c r="G56" s="62">
        <f>+(C24)*G41</f>
        <v>0</v>
      </c>
      <c r="H56" s="63">
        <f>+F24*H41*$F$7</f>
        <v>0</v>
      </c>
      <c r="I56" s="63"/>
      <c r="J56" s="64"/>
      <c r="K56" s="64"/>
      <c r="L56" s="65">
        <f t="shared" si="7"/>
        <v>0</v>
      </c>
      <c r="M56" s="66">
        <f>+L41*C24</f>
        <v>0</v>
      </c>
      <c r="N56" s="66">
        <f t="shared" si="6"/>
        <v>0</v>
      </c>
    </row>
    <row r="57" spans="1:14" hidden="1" outlineLevel="1" x14ac:dyDescent="0.2">
      <c r="A57" s="98"/>
      <c r="B57" s="59"/>
      <c r="C57" s="107"/>
      <c r="D57" s="108"/>
      <c r="E57" s="109"/>
      <c r="F57" s="107"/>
      <c r="G57" s="137"/>
      <c r="H57" s="138"/>
      <c r="I57" s="138"/>
      <c r="J57" s="139"/>
      <c r="K57" s="139"/>
      <c r="L57" s="140"/>
      <c r="M57" s="141"/>
      <c r="N57" s="141"/>
    </row>
    <row r="58" spans="1:14" hidden="1" outlineLevel="1" x14ac:dyDescent="0.2">
      <c r="A58" s="98"/>
      <c r="B58" s="99" t="s">
        <v>13</v>
      </c>
      <c r="C58" s="107"/>
      <c r="D58" s="108"/>
      <c r="E58" s="109"/>
      <c r="F58" s="118">
        <f>SUM(F45:F56)</f>
        <v>0</v>
      </c>
      <c r="G58" s="72"/>
      <c r="H58" s="73"/>
      <c r="I58" s="73"/>
      <c r="J58" s="33"/>
      <c r="K58" s="33"/>
      <c r="L58" s="74">
        <f>SUM(L45:L56)</f>
        <v>0</v>
      </c>
      <c r="M58" s="136">
        <f>SUM(M45:M56)</f>
        <v>0</v>
      </c>
      <c r="N58" s="136">
        <f>SUM(N45:N56)</f>
        <v>0</v>
      </c>
    </row>
    <row r="59" spans="1:14" collapsed="1" x14ac:dyDescent="0.2">
      <c r="A59" s="39"/>
      <c r="B59" s="57"/>
      <c r="C59" s="41"/>
      <c r="D59" s="41"/>
      <c r="E59" s="9"/>
      <c r="G59" s="9"/>
      <c r="H59" s="9"/>
      <c r="I59" s="55"/>
      <c r="J59" s="38"/>
      <c r="K59" s="38"/>
      <c r="L59" s="38"/>
      <c r="M59" s="38"/>
    </row>
    <row r="60" spans="1:14" x14ac:dyDescent="0.2">
      <c r="A60" s="39"/>
      <c r="B60" s="40" t="s">
        <v>14</v>
      </c>
      <c r="C60" s="56" t="s">
        <v>62</v>
      </c>
      <c r="D60" s="9"/>
      <c r="E60" s="6"/>
      <c r="F60" s="9"/>
      <c r="G60" s="9"/>
      <c r="H60" s="9"/>
      <c r="I60" s="38"/>
      <c r="J60" s="38"/>
      <c r="K60" s="38"/>
      <c r="L60" s="38"/>
      <c r="M60" s="38"/>
    </row>
    <row r="61" spans="1:14" x14ac:dyDescent="0.2">
      <c r="A61" s="39">
        <f>+A56+1</f>
        <v>38</v>
      </c>
      <c r="B61" s="32" t="s">
        <v>15</v>
      </c>
      <c r="C61" s="41" t="b">
        <f>IF(I68=TRUE,L58,FALSE)</f>
        <v>0</v>
      </c>
      <c r="D61" s="41"/>
      <c r="E61" s="42"/>
      <c r="F61" s="9"/>
      <c r="G61" s="9"/>
      <c r="H61" s="9"/>
      <c r="I61" s="38"/>
      <c r="J61" s="38"/>
      <c r="K61" s="38"/>
      <c r="L61" s="38"/>
      <c r="M61" s="38"/>
    </row>
    <row r="62" spans="1:14" x14ac:dyDescent="0.2">
      <c r="A62" s="39">
        <f>+A61+1</f>
        <v>39</v>
      </c>
      <c r="B62" s="32" t="s">
        <v>59</v>
      </c>
      <c r="C62" s="41" t="b">
        <f>IF(I68=TRUE,F58,FALSE)</f>
        <v>0</v>
      </c>
      <c r="D62" s="41"/>
      <c r="E62" s="43"/>
      <c r="F62" s="9"/>
      <c r="G62" s="9"/>
      <c r="H62" s="9"/>
      <c r="I62" s="38"/>
      <c r="J62" s="38"/>
      <c r="K62" s="38"/>
      <c r="L62" s="38"/>
      <c r="M62" s="38"/>
    </row>
    <row r="63" spans="1:14" x14ac:dyDescent="0.2">
      <c r="A63" s="39">
        <f>+A62+1</f>
        <v>40</v>
      </c>
      <c r="B63" s="44" t="s">
        <v>57</v>
      </c>
      <c r="C63" s="41" t="b">
        <f>+IF(I68=TRUE,M58,FALSE)</f>
        <v>0</v>
      </c>
      <c r="D63" s="41"/>
      <c r="E63" s="6"/>
      <c r="F63" s="9"/>
      <c r="G63" s="9"/>
      <c r="H63" s="9"/>
      <c r="I63" s="38"/>
      <c r="J63" s="38"/>
      <c r="K63" s="38"/>
      <c r="L63" s="38"/>
      <c r="M63" s="38"/>
    </row>
    <row r="64" spans="1:14" x14ac:dyDescent="0.2">
      <c r="A64" s="39">
        <f>+A63+1</f>
        <v>41</v>
      </c>
      <c r="B64" s="44" t="s">
        <v>58</v>
      </c>
      <c r="C64" s="41" t="b">
        <f>+IF(I68=TRUE,N58,FALSE)</f>
        <v>0</v>
      </c>
      <c r="D64" s="41"/>
      <c r="E64" s="45"/>
      <c r="F64" s="9"/>
      <c r="G64" s="9"/>
      <c r="H64" s="9"/>
      <c r="I64" s="38"/>
      <c r="J64" s="38"/>
      <c r="K64" s="38"/>
      <c r="L64" s="38"/>
      <c r="M64" s="38"/>
    </row>
    <row r="65" spans="1:13" x14ac:dyDescent="0.2">
      <c r="A65" s="39">
        <f>+A64+1</f>
        <v>42</v>
      </c>
      <c r="B65" s="32" t="s">
        <v>37</v>
      </c>
      <c r="C65" s="41">
        <f>SUM(C61:C64)*0.05</f>
        <v>0</v>
      </c>
      <c r="D65" s="41"/>
      <c r="E65" s="9"/>
      <c r="F65" s="9"/>
      <c r="G65" s="9"/>
      <c r="H65" s="9"/>
      <c r="I65" s="38"/>
      <c r="J65" s="38"/>
      <c r="K65" s="38"/>
      <c r="L65" s="38"/>
      <c r="M65" s="38"/>
    </row>
    <row r="66" spans="1:13" x14ac:dyDescent="0.2">
      <c r="A66" s="98">
        <f>+A65+1</f>
        <v>43</v>
      </c>
      <c r="B66" s="36" t="s">
        <v>17</v>
      </c>
      <c r="C66" s="47">
        <f>SUM(C61:C65)</f>
        <v>0</v>
      </c>
      <c r="D66" s="46"/>
      <c r="E66" s="156">
        <f>+C66*G66/365</f>
        <v>0</v>
      </c>
      <c r="F66" s="46"/>
      <c r="G66" s="48">
        <v>34</v>
      </c>
      <c r="H66" s="49" t="s">
        <v>61</v>
      </c>
      <c r="I66" s="50"/>
      <c r="J66" s="50"/>
      <c r="K66" s="50"/>
      <c r="L66" s="50"/>
      <c r="M66" s="50"/>
    </row>
    <row r="67" spans="1:13" x14ac:dyDescent="0.2">
      <c r="C67" s="51"/>
      <c r="D67" s="51"/>
      <c r="I67" s="52"/>
      <c r="J67" s="52"/>
      <c r="K67" s="52"/>
      <c r="L67" s="52"/>
      <c r="M67" s="52"/>
    </row>
    <row r="68" spans="1:13" hidden="1" x14ac:dyDescent="0.2">
      <c r="G68" s="7" t="s">
        <v>36</v>
      </c>
      <c r="I68" s="51" t="b">
        <f>AND(IF(C26&lt;&gt;D26,TRUE,FALSE),H71,H72,H73,H74,H75,H76)</f>
        <v>0</v>
      </c>
      <c r="J68" s="51"/>
      <c r="K68" s="51" t="s">
        <v>32</v>
      </c>
      <c r="L68" s="51"/>
      <c r="M68" s="52"/>
    </row>
    <row r="69" spans="1:13" hidden="1" x14ac:dyDescent="0.2">
      <c r="I69" s="51"/>
      <c r="J69" s="51"/>
      <c r="K69" s="51"/>
      <c r="L69" s="51"/>
      <c r="M69" s="52"/>
    </row>
    <row r="70" spans="1:13" hidden="1" x14ac:dyDescent="0.2">
      <c r="H70" s="53" t="s">
        <v>33</v>
      </c>
      <c r="I70" s="7" t="s">
        <v>34</v>
      </c>
      <c r="J70" s="51"/>
      <c r="K70" s="51" t="s">
        <v>35</v>
      </c>
      <c r="M70" s="52"/>
    </row>
    <row r="71" spans="1:13" hidden="1" x14ac:dyDescent="0.2">
      <c r="H71" s="51" t="b">
        <f t="shared" ref="H71:H76" si="9">IF(I71=K71,TRUE, FALSE)</f>
        <v>1</v>
      </c>
      <c r="I71" s="51" t="b">
        <f>(C13&gt;0)</f>
        <v>0</v>
      </c>
      <c r="J71" s="51"/>
      <c r="K71" s="51" t="b">
        <f>(E13&gt;0)</f>
        <v>0</v>
      </c>
      <c r="L71" s="7" t="s">
        <v>26</v>
      </c>
      <c r="M71" s="52"/>
    </row>
    <row r="72" spans="1:13" hidden="1" x14ac:dyDescent="0.2">
      <c r="H72" s="51" t="b">
        <f t="shared" si="9"/>
        <v>1</v>
      </c>
      <c r="I72" s="51" t="b">
        <f>(C14&gt;0)</f>
        <v>0</v>
      </c>
      <c r="J72" s="51"/>
      <c r="K72" s="51" t="b">
        <f>(E14&gt;0)</f>
        <v>0</v>
      </c>
      <c r="L72" s="7" t="s">
        <v>27</v>
      </c>
      <c r="M72" s="52"/>
    </row>
    <row r="73" spans="1:13" hidden="1" x14ac:dyDescent="0.2">
      <c r="H73" s="51" t="b">
        <f t="shared" si="9"/>
        <v>1</v>
      </c>
      <c r="I73" s="51" t="b">
        <f>(C15&gt;0)</f>
        <v>0</v>
      </c>
      <c r="J73" s="51"/>
      <c r="K73" s="51" t="b">
        <f>(E15&gt;0)</f>
        <v>0</v>
      </c>
      <c r="L73" s="7" t="s">
        <v>28</v>
      </c>
      <c r="M73" s="52"/>
    </row>
    <row r="74" spans="1:13" hidden="1" x14ac:dyDescent="0.2">
      <c r="H74" s="51" t="b">
        <f t="shared" si="9"/>
        <v>1</v>
      </c>
      <c r="I74" s="51" t="b">
        <f>(C16&gt;0)</f>
        <v>0</v>
      </c>
      <c r="J74" s="51"/>
      <c r="K74" s="51" t="b">
        <f>(E16&gt;0)</f>
        <v>0</v>
      </c>
      <c r="L74" s="7" t="s">
        <v>29</v>
      </c>
      <c r="M74" s="52"/>
    </row>
    <row r="75" spans="1:13" hidden="1" x14ac:dyDescent="0.2">
      <c r="H75" s="51" t="b">
        <f t="shared" si="9"/>
        <v>1</v>
      </c>
      <c r="I75" s="51" t="b">
        <f>(C18&gt;0)</f>
        <v>0</v>
      </c>
      <c r="J75" s="51"/>
      <c r="K75" s="51" t="b">
        <f>(E18&gt;0)</f>
        <v>0</v>
      </c>
      <c r="L75" s="7" t="s">
        <v>30</v>
      </c>
      <c r="M75" s="52"/>
    </row>
    <row r="76" spans="1:13" hidden="1" x14ac:dyDescent="0.2">
      <c r="H76" s="51" t="b">
        <f t="shared" si="9"/>
        <v>1</v>
      </c>
      <c r="I76" s="51" t="b">
        <f>(C19&gt;0)</f>
        <v>0</v>
      </c>
      <c r="J76" s="51"/>
      <c r="K76" s="51" t="b">
        <f>(E19&gt;0)</f>
        <v>0</v>
      </c>
      <c r="L76" s="7" t="s">
        <v>31</v>
      </c>
      <c r="M76" s="52"/>
    </row>
    <row r="77" spans="1:13" x14ac:dyDescent="0.2">
      <c r="A77" s="7"/>
      <c r="C77" s="51"/>
      <c r="D77" s="51"/>
      <c r="I77" s="52"/>
      <c r="J77" s="52"/>
      <c r="K77" s="52"/>
      <c r="L77" s="52"/>
      <c r="M77" s="52"/>
    </row>
  </sheetData>
  <sheetProtection algorithmName="SHA-512" hashValue="sxADXjjdRCvd+UNrTEX7UxhX4UpN7DmxbxY+iLGnSAoFMdSqR4VyIHcbVP8ztCwdPZUJHZF09HZtbNwOnbAs4g==" saltValue="wtDpDE2PtjTs83q8yheE+w==" spinCount="100000" sheet="1" objects="1" scenarios="1" selectLockedCells="1"/>
  <protectedRanges>
    <protectedRange password="C2ED" sqref="C6:C7 G15:G18 C9:C10 C13:E24" name="Range1"/>
  </protectedRanges>
  <mergeCells count="6">
    <mergeCell ref="C28:F28"/>
    <mergeCell ref="G28:K28"/>
    <mergeCell ref="L28:M28"/>
    <mergeCell ref="C43:F43"/>
    <mergeCell ref="G43:L43"/>
    <mergeCell ref="M43:N43"/>
  </mergeCells>
  <printOptions horizontalCentered="1"/>
  <pageMargins left="0.75" right="0.75" top="1" bottom="1" header="0.5" footer="0.5"/>
  <pageSetup scale="46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2AF4CEB39F9B449C238CB63259F5FB" ma:contentTypeVersion="2" ma:contentTypeDescription="Create a new document." ma:contentTypeScope="" ma:versionID="da0114f09162f21fb9af9bcb87813f0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f8e5ac670cb4d87f65b3c7103e1186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235346-335E-4AD2-822E-D161126F4A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736574-D780-4890-90B4-C5E93D6D11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18AED7-B2FD-42FF-B3DF-574126E51A6E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Prudential Requirement</vt:lpstr>
      <vt:lpstr>'Prudential Requirement'!Print_Area</vt:lpstr>
    </vt:vector>
  </TitlesOfParts>
  <Company>EPCOR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pwong</dc:creator>
  <cp:lastModifiedBy>Hawthorne, Lisa</cp:lastModifiedBy>
  <cp:lastPrinted>2015-11-24T00:25:03Z</cp:lastPrinted>
  <dcterms:created xsi:type="dcterms:W3CDTF">2000-11-09T22:19:22Z</dcterms:created>
  <dcterms:modified xsi:type="dcterms:W3CDTF">2025-01-14T18:01:24Z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0x010100222AF4CEB39F9B449C238CB63259F5FB</vt:lpwstr>
  </property>
</Properties>
</file>