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rweb/en-ca/departments/dt/sites/mwe/we/retailercertification/Reference Documents/Certification_Package/Supporting Docs/"/>
    </mc:Choice>
  </mc:AlternateContent>
  <xr:revisionPtr revIDLastSave="0" documentId="13_ncr:20000001_{895A7804-AD77-4ED3-90BC-16636D49E32D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Prudential Requirement" sheetId="2" r:id="rId1"/>
  </sheets>
  <definedNames>
    <definedName name="_xlnm.Print_Area" localSheetId="0">'Prudential Requirement'!$A$1:$M$65</definedName>
    <definedName name="solver_adj" localSheetId="0" hidden="1">'Prudential Requirement'!#REF!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'Prudential Requirement'!$D$17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269889606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2" l="1"/>
  <c r="N44" i="2"/>
  <c r="M51" i="2"/>
  <c r="M47" i="2"/>
  <c r="J48" i="2"/>
  <c r="E49" i="2"/>
  <c r="C25" i="2"/>
  <c r="A29" i="2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9" i="2" s="1"/>
  <c r="A60" i="2" s="1"/>
  <c r="A61" i="2" s="1"/>
  <c r="A62" i="2" s="1"/>
  <c r="A63" i="2" s="1"/>
  <c r="A64" i="2" s="1"/>
  <c r="N54" i="2"/>
  <c r="N53" i="2"/>
  <c r="N51" i="2"/>
  <c r="N49" i="2"/>
  <c r="N48" i="2"/>
  <c r="N47" i="2"/>
  <c r="N46" i="2"/>
  <c r="N45" i="2"/>
  <c r="M44" i="2"/>
  <c r="M45" i="2"/>
  <c r="M46" i="2"/>
  <c r="M48" i="2"/>
  <c r="M49" i="2"/>
  <c r="M52" i="2"/>
  <c r="M53" i="2"/>
  <c r="M54" i="2"/>
  <c r="K74" i="2"/>
  <c r="I74" i="2"/>
  <c r="K73" i="2"/>
  <c r="I73" i="2"/>
  <c r="H73" i="2" s="1"/>
  <c r="K72" i="2"/>
  <c r="I72" i="2"/>
  <c r="K71" i="2"/>
  <c r="I71" i="2"/>
  <c r="H71" i="2" s="1"/>
  <c r="K70" i="2"/>
  <c r="H70" i="2" s="1"/>
  <c r="I70" i="2"/>
  <c r="K69" i="2"/>
  <c r="I69" i="2"/>
  <c r="H54" i="2"/>
  <c r="G54" i="2"/>
  <c r="E54" i="2"/>
  <c r="D54" i="2"/>
  <c r="H53" i="2"/>
  <c r="G53" i="2"/>
  <c r="E53" i="2"/>
  <c r="D53" i="2"/>
  <c r="H52" i="2"/>
  <c r="G52" i="2"/>
  <c r="E52" i="2"/>
  <c r="D52" i="2"/>
  <c r="H51" i="2"/>
  <c r="G51" i="2"/>
  <c r="E51" i="2"/>
  <c r="D51" i="2"/>
  <c r="J49" i="2"/>
  <c r="I49" i="2"/>
  <c r="H49" i="2"/>
  <c r="G49" i="2"/>
  <c r="D49" i="2"/>
  <c r="I48" i="2"/>
  <c r="H48" i="2"/>
  <c r="G48" i="2"/>
  <c r="E48" i="2"/>
  <c r="D48" i="2"/>
  <c r="C48" i="2"/>
  <c r="F48" i="2" s="1"/>
  <c r="J47" i="2"/>
  <c r="I47" i="2"/>
  <c r="H47" i="2"/>
  <c r="G47" i="2"/>
  <c r="E47" i="2"/>
  <c r="D47" i="2"/>
  <c r="H46" i="2"/>
  <c r="G46" i="2"/>
  <c r="E46" i="2"/>
  <c r="D46" i="2"/>
  <c r="C46" i="2"/>
  <c r="G45" i="2"/>
  <c r="L45" i="2" s="1"/>
  <c r="E45" i="2"/>
  <c r="D45" i="2"/>
  <c r="C45" i="2"/>
  <c r="G44" i="2"/>
  <c r="L44" i="2" s="1"/>
  <c r="E44" i="2"/>
  <c r="D44" i="2"/>
  <c r="C44" i="2"/>
  <c r="D25" i="2"/>
  <c r="C47" i="2"/>
  <c r="F52" i="2" l="1"/>
  <c r="F45" i="2"/>
  <c r="H69" i="2"/>
  <c r="I66" i="2" s="1"/>
  <c r="H74" i="2"/>
  <c r="H72" i="2"/>
  <c r="F54" i="2"/>
  <c r="F49" i="2"/>
  <c r="L53" i="2"/>
  <c r="F53" i="2"/>
  <c r="F51" i="2"/>
  <c r="L51" i="2"/>
  <c r="L54" i="2"/>
  <c r="L48" i="2"/>
  <c r="L49" i="2"/>
  <c r="F44" i="2"/>
  <c r="L52" i="2"/>
  <c r="F47" i="2"/>
  <c r="L46" i="2"/>
  <c r="F46" i="2"/>
  <c r="M56" i="2"/>
  <c r="N56" i="2"/>
  <c r="L47" i="2"/>
  <c r="C61" i="2" l="1"/>
  <c r="F56" i="2"/>
  <c r="C60" i="2" s="1"/>
  <c r="C62" i="2"/>
  <c r="L56" i="2"/>
  <c r="C59" i="2" s="1"/>
  <c r="C63" i="2" l="1"/>
  <c r="C64" i="2" s="1"/>
  <c r="E64" i="2" s="1"/>
  <c r="C8" i="2" s="1"/>
</calcChain>
</file>

<file path=xl/sharedStrings.xml><?xml version="1.0" encoding="utf-8"?>
<sst xmlns="http://schemas.openxmlformats.org/spreadsheetml/2006/main" count="102" uniqueCount="74">
  <si>
    <t>Prudential Requirement:</t>
  </si>
  <si>
    <t>Date Prepared:</t>
  </si>
  <si>
    <t>RATE CLASS</t>
  </si>
  <si>
    <t>Customer Charge $/Cust/Day</t>
  </si>
  <si>
    <t>Demand Charge $/kW/Day</t>
  </si>
  <si>
    <t>Demand Charge /kW/day</t>
  </si>
  <si>
    <t>Energy Charge per kWh</t>
  </si>
  <si>
    <t>Residential</t>
  </si>
  <si>
    <t>Direct Connects to T.A.</t>
  </si>
  <si>
    <t>Street Lights</t>
  </si>
  <si>
    <t>Traffic Lights</t>
  </si>
  <si>
    <t>Lane Lights</t>
  </si>
  <si>
    <t>Security Lights</t>
  </si>
  <si>
    <t>Total</t>
  </si>
  <si>
    <t>Summary of Charges</t>
  </si>
  <si>
    <t>System Access Service</t>
  </si>
  <si>
    <t>Number of Sites</t>
  </si>
  <si>
    <t>Total Cash Collection</t>
  </si>
  <si>
    <t>Instructions:</t>
  </si>
  <si>
    <t>1. Download a copy of this spreadsheet</t>
  </si>
  <si>
    <t>Retailer Name:</t>
  </si>
  <si>
    <t>Riders</t>
  </si>
  <si>
    <t>On-Peak Energy Price ($/kWh)</t>
  </si>
  <si>
    <t>Total Energy Price ($/kWh)</t>
  </si>
  <si>
    <t>Pool Price Charge</t>
  </si>
  <si>
    <t>Fixed POD Charge</t>
  </si>
  <si>
    <t>RES sites and kwh</t>
  </si>
  <si>
    <t>SC sites and kwh</t>
  </si>
  <si>
    <t>MC sites and kwh</t>
  </si>
  <si>
    <t>TOU sites and kwh</t>
  </si>
  <si>
    <t>TOUP sites and kwh</t>
  </si>
  <si>
    <t>CS sites and kwh</t>
  </si>
  <si>
    <t>Validating whether OnPeak kWh + OffPeak kWh = Total kWh, + site counts where kwh</t>
  </si>
  <si>
    <t>A=B+C same direction</t>
  </si>
  <si>
    <t>B = kwh &gt; 0</t>
  </si>
  <si>
    <t>C = Site &gt; 0</t>
  </si>
  <si>
    <t>Validations</t>
  </si>
  <si>
    <t>GST (5%)</t>
  </si>
  <si>
    <t>Class Sum of annual SA Peak (KW)</t>
  </si>
  <si>
    <t>Class Sum of annual DA Peak (KW)</t>
  </si>
  <si>
    <t>Other System Support Charge</t>
  </si>
  <si>
    <t>Small Commercial (&lt; 50 kVa)</t>
  </si>
  <si>
    <t>Medium Commercial (50 to 149 kVa)</t>
  </si>
  <si>
    <t>TOU (150 to 4999 kVa)</t>
  </si>
  <si>
    <t>TOUP (150 to 4999 kVa - Primary)</t>
  </si>
  <si>
    <t>Customer Specific (&gt; 5000 kVa - Primary)</t>
  </si>
  <si>
    <t>Customer Specific, Totalized</t>
  </si>
  <si>
    <t>Annual DAS Energy Charge</t>
  </si>
  <si>
    <t>Annual DAS Customer Charge</t>
  </si>
  <si>
    <t>Annual DAS Demand Charge</t>
  </si>
  <si>
    <t>Annual SAS Energy Charge</t>
  </si>
  <si>
    <t>Total DAS Charge</t>
  </si>
  <si>
    <t>Annual SAS Demand Charge</t>
  </si>
  <si>
    <t>Annual SAS OSSC Charge</t>
  </si>
  <si>
    <t>Annual SAS Pool Price Charge</t>
  </si>
  <si>
    <t>Annual SAS Fixed POD Charge</t>
  </si>
  <si>
    <t>SAS Total Charge</t>
  </si>
  <si>
    <t>Local Access Fee</t>
  </si>
  <si>
    <t>Distribution Access Service</t>
  </si>
  <si>
    <t>Pool Price =</t>
  </si>
  <si>
    <t>Days (Average Billing Cycle)</t>
  </si>
  <si>
    <t>Annual Estimate</t>
  </si>
  <si>
    <t>Balancing Pool Rebate Rider G</t>
  </si>
  <si>
    <t>Rider G Balancing Pool Rider</t>
  </si>
  <si>
    <t>Total Annual kWh at meter for all sites</t>
  </si>
  <si>
    <t xml:space="preserve">  Total On-peak kWh at meter for all sites</t>
  </si>
  <si>
    <t>Distribution Access Service Rates</t>
  </si>
  <si>
    <t>System Access Service Rates</t>
  </si>
  <si>
    <t>Distribution Access Service Charges</t>
  </si>
  <si>
    <t>System Access Service Charges</t>
  </si>
  <si>
    <t>2. Please fill in all the grey shaded cells with the required information and return to EPCOR</t>
  </si>
  <si>
    <t>Prudential Requirement Estimator - 2026</t>
  </si>
  <si>
    <t># of Days in 2026:</t>
  </si>
  <si>
    <t>Balancing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</si>
</sst>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???_);_(@_)"/>
    <numFmt numFmtId="167" formatCode="_(* #,##0_);_(* \(#,##0\);_(* &quot;-&quot;??_);_(@_)"/>
    <numFmt numFmtId="168" formatCode="_(* #,##0.00000_);_(* \(#,##0.00000\);_(* &quot;-&quot;??_);_(@_)"/>
    <numFmt numFmtId="169" formatCode="_(&quot;$&quot;* #,##0.0000000_);_(&quot;$&quot;* \(#,##0.0000000\);_(&quot;$&quot;* &quot;-&quot;??_);_(@_)"/>
    <numFmt numFmtId="170" formatCode="_(&quot;$&quot;* #,##0.00_);_(&quot;$&quot;* \(#,##0.00\);_(&quot;$&quot;* &quot;-&quot;?????_);_(@_)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/>
    <xf numFmtId="0" fontId="3" fillId="0" borderId="12" xfId="0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164" fontId="5" fillId="0" borderId="9" xfId="2" applyNumberFormat="1" applyFont="1" applyFill="1" applyBorder="1" applyProtection="1"/>
    <xf numFmtId="0" fontId="5" fillId="0" borderId="14" xfId="0" applyFont="1" applyBorder="1"/>
    <xf numFmtId="0" fontId="5" fillId="0" borderId="16" xfId="0" applyFont="1" applyBorder="1"/>
    <xf numFmtId="41" fontId="5" fillId="0" borderId="16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2" xfId="0" applyFont="1" applyBorder="1"/>
    <xf numFmtId="42" fontId="5" fillId="0" borderId="0" xfId="0" applyNumberFormat="1" applyFont="1"/>
    <xf numFmtId="0" fontId="3" fillId="0" borderId="15" xfId="0" applyFont="1" applyBorder="1" applyAlignment="1">
      <alignment horizontal="center"/>
    </xf>
    <xf numFmtId="0" fontId="4" fillId="0" borderId="14" xfId="0" applyFont="1" applyBorder="1"/>
    <xf numFmtId="41" fontId="5" fillId="0" borderId="0" xfId="0" applyNumberFormat="1" applyFont="1"/>
    <xf numFmtId="167" fontId="5" fillId="0" borderId="0" xfId="1" applyNumberFormat="1" applyFont="1" applyFill="1" applyBorder="1" applyProtection="1"/>
    <xf numFmtId="43" fontId="5" fillId="0" borderId="0" xfId="0" applyNumberFormat="1" applyFont="1"/>
    <xf numFmtId="168" fontId="5" fillId="0" borderId="0" xfId="0" applyNumberFormat="1" applyFont="1"/>
    <xf numFmtId="0" fontId="5" fillId="0" borderId="19" xfId="0" applyFont="1" applyBorder="1"/>
    <xf numFmtId="41" fontId="5" fillId="0" borderId="19" xfId="0" applyNumberFormat="1" applyFont="1" applyBorder="1"/>
    <xf numFmtId="41" fontId="7" fillId="0" borderId="8" xfId="0" applyNumberFormat="1" applyFont="1" applyBorder="1" applyAlignment="1">
      <alignment horizontal="left" indent="1"/>
    </xf>
    <xf numFmtId="41" fontId="5" fillId="0" borderId="9" xfId="0" applyNumberFormat="1" applyFont="1" applyBorder="1"/>
    <xf numFmtId="42" fontId="5" fillId="0" borderId="19" xfId="0" applyNumberFormat="1" applyFont="1" applyBorder="1"/>
    <xf numFmtId="0" fontId="5" fillId="0" borderId="0" xfId="0" applyFont="1" applyAlignment="1">
      <alignment horizontal="right"/>
    </xf>
    <xf numFmtId="0" fontId="4" fillId="0" borderId="13" xfId="0" applyFont="1" applyBorder="1" applyAlignment="1">
      <alignment horizontal="left"/>
    </xf>
    <xf numFmtId="41" fontId="4" fillId="0" borderId="0" xfId="0" applyNumberFormat="1" applyFont="1" applyAlignment="1">
      <alignment horizontal="right" vertical="center"/>
    </xf>
    <xf numFmtId="0" fontId="3" fillId="0" borderId="18" xfId="0" applyFont="1" applyBorder="1" applyAlignment="1">
      <alignment horizontal="center"/>
    </xf>
    <xf numFmtId="0" fontId="4" fillId="0" borderId="16" xfId="0" applyFont="1" applyBorder="1"/>
    <xf numFmtId="0" fontId="6" fillId="0" borderId="10" xfId="0" applyFont="1" applyBorder="1"/>
    <xf numFmtId="0" fontId="4" fillId="0" borderId="16" xfId="0" applyFont="1" applyBorder="1" applyAlignment="1">
      <alignment horizontal="left"/>
    </xf>
    <xf numFmtId="167" fontId="5" fillId="0" borderId="20" xfId="1" applyNumberFormat="1" applyFont="1" applyFill="1" applyBorder="1" applyProtection="1"/>
    <xf numFmtId="167" fontId="5" fillId="0" borderId="15" xfId="1" applyNumberFormat="1" applyFont="1" applyFill="1" applyBorder="1" applyProtection="1"/>
    <xf numFmtId="167" fontId="5" fillId="0" borderId="15" xfId="1" applyNumberFormat="1" applyFont="1" applyFill="1" applyBorder="1" applyAlignment="1" applyProtection="1">
      <alignment horizontal="left" indent="1"/>
    </xf>
    <xf numFmtId="167" fontId="5" fillId="0" borderId="21" xfId="0" applyNumberFormat="1" applyFont="1" applyBorder="1"/>
    <xf numFmtId="41" fontId="5" fillId="0" borderId="22" xfId="0" applyNumberFormat="1" applyFont="1" applyBorder="1"/>
    <xf numFmtId="0" fontId="4" fillId="0" borderId="12" xfId="0" quotePrefix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25" xfId="0" applyFont="1" applyBorder="1"/>
    <xf numFmtId="167" fontId="4" fillId="0" borderId="26" xfId="0" applyNumberFormat="1" applyFont="1" applyBorder="1"/>
    <xf numFmtId="41" fontId="5" fillId="0" borderId="17" xfId="0" applyNumberFormat="1" applyFont="1" applyBorder="1"/>
    <xf numFmtId="166" fontId="5" fillId="0" borderId="12" xfId="0" applyNumberFormat="1" applyFont="1" applyBorder="1"/>
    <xf numFmtId="166" fontId="5" fillId="0" borderId="14" xfId="0" applyNumberFormat="1" applyFont="1" applyBorder="1"/>
    <xf numFmtId="166" fontId="5" fillId="0" borderId="18" xfId="0" applyNumberFormat="1" applyFont="1" applyBorder="1"/>
    <xf numFmtId="0" fontId="4" fillId="0" borderId="13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167" fontId="5" fillId="0" borderId="27" xfId="1" applyNumberFormat="1" applyFont="1" applyFill="1" applyBorder="1" applyProtection="1"/>
    <xf numFmtId="167" fontId="5" fillId="0" borderId="10" xfId="1" applyNumberFormat="1" applyFont="1" applyFill="1" applyBorder="1" applyProtection="1"/>
    <xf numFmtId="167" fontId="5" fillId="0" borderId="10" xfId="1" applyNumberFormat="1" applyFont="1" applyFill="1" applyBorder="1" applyAlignment="1" applyProtection="1">
      <alignment horizontal="left" indent="1"/>
    </xf>
    <xf numFmtId="167" fontId="5" fillId="0" borderId="28" xfId="0" applyNumberFormat="1" applyFont="1" applyBorder="1"/>
    <xf numFmtId="41" fontId="5" fillId="0" borderId="13" xfId="0" applyNumberFormat="1" applyFont="1" applyBorder="1"/>
    <xf numFmtId="166" fontId="5" fillId="0" borderId="10" xfId="0" applyNumberFormat="1" applyFont="1" applyBorder="1"/>
    <xf numFmtId="164" fontId="5" fillId="0" borderId="10" xfId="2" applyNumberFormat="1" applyFont="1" applyFill="1" applyBorder="1" applyProtection="1"/>
    <xf numFmtId="10" fontId="5" fillId="0" borderId="10" xfId="0" applyNumberFormat="1" applyFont="1" applyBorder="1"/>
    <xf numFmtId="166" fontId="5" fillId="0" borderId="15" xfId="0" applyNumberFormat="1" applyFont="1" applyBorder="1"/>
    <xf numFmtId="164" fontId="5" fillId="0" borderId="15" xfId="2" applyNumberFormat="1" applyFont="1" applyFill="1" applyBorder="1" applyProtection="1"/>
    <xf numFmtId="10" fontId="5" fillId="0" borderId="15" xfId="0" applyNumberFormat="1" applyFont="1" applyBorder="1"/>
    <xf numFmtId="0" fontId="5" fillId="0" borderId="15" xfId="0" applyFont="1" applyBorder="1"/>
    <xf numFmtId="166" fontId="5" fillId="0" borderId="16" xfId="0" applyNumberFormat="1" applyFont="1" applyBorder="1"/>
    <xf numFmtId="164" fontId="5" fillId="0" borderId="16" xfId="2" applyNumberFormat="1" applyFont="1" applyFill="1" applyBorder="1" applyProtection="1"/>
    <xf numFmtId="10" fontId="5" fillId="0" borderId="16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center" wrapText="1"/>
    </xf>
    <xf numFmtId="42" fontId="5" fillId="0" borderId="13" xfId="0" applyNumberFormat="1" applyFont="1" applyBorder="1"/>
    <xf numFmtId="42" fontId="5" fillId="0" borderId="10" xfId="0" applyNumberFormat="1" applyFont="1" applyBorder="1"/>
    <xf numFmtId="42" fontId="5" fillId="0" borderId="22" xfId="0" applyNumberFormat="1" applyFont="1" applyBorder="1"/>
    <xf numFmtId="42" fontId="5" fillId="0" borderId="15" xfId="0" applyNumberFormat="1" applyFont="1" applyBorder="1"/>
    <xf numFmtId="42" fontId="5" fillId="0" borderId="14" xfId="0" applyNumberFormat="1" applyFont="1" applyBorder="1"/>
    <xf numFmtId="42" fontId="5" fillId="0" borderId="18" xfId="0" applyNumberFormat="1" applyFont="1" applyBorder="1"/>
    <xf numFmtId="42" fontId="5" fillId="0" borderId="16" xfId="0" applyNumberFormat="1" applyFont="1" applyBorder="1"/>
    <xf numFmtId="41" fontId="5" fillId="0" borderId="14" xfId="0" applyNumberFormat="1" applyFont="1" applyBorder="1" applyProtection="1">
      <protection locked="0"/>
    </xf>
    <xf numFmtId="0" fontId="5" fillId="0" borderId="22" xfId="0" applyFont="1" applyBorder="1" applyProtection="1">
      <protection locked="0"/>
    </xf>
    <xf numFmtId="41" fontId="5" fillId="0" borderId="22" xfId="0" applyNumberFormat="1" applyFont="1" applyBorder="1" applyProtection="1">
      <protection locked="0"/>
    </xf>
    <xf numFmtId="0" fontId="4" fillId="0" borderId="0" xfId="0" applyFont="1" applyAlignment="1">
      <alignment horizontal="right"/>
    </xf>
    <xf numFmtId="41" fontId="5" fillId="0" borderId="15" xfId="0" applyNumberFormat="1" applyFont="1" applyBorder="1" applyProtection="1">
      <protection locked="0"/>
    </xf>
    <xf numFmtId="42" fontId="5" fillId="0" borderId="12" xfId="0" applyNumberFormat="1" applyFont="1" applyBorder="1"/>
    <xf numFmtId="42" fontId="4" fillId="0" borderId="19" xfId="0" applyNumberFormat="1" applyFont="1" applyBorder="1"/>
    <xf numFmtId="170" fontId="5" fillId="0" borderId="14" xfId="0" applyNumberFormat="1" applyFont="1" applyBorder="1"/>
    <xf numFmtId="164" fontId="5" fillId="0" borderId="13" xfId="2" applyNumberFormat="1" applyFont="1" applyFill="1" applyBorder="1" applyProtection="1"/>
    <xf numFmtId="164" fontId="5" fillId="0" borderId="22" xfId="2" applyNumberFormat="1" applyFont="1" applyFill="1" applyBorder="1" applyProtection="1"/>
    <xf numFmtId="164" fontId="5" fillId="0" borderId="17" xfId="2" applyNumberFormat="1" applyFont="1" applyFill="1" applyBorder="1" applyProtection="1"/>
    <xf numFmtId="164" fontId="5" fillId="0" borderId="27" xfId="2" applyNumberFormat="1" applyFont="1" applyFill="1" applyBorder="1" applyProtection="1"/>
    <xf numFmtId="0" fontId="5" fillId="0" borderId="28" xfId="0" applyFont="1" applyBorder="1"/>
    <xf numFmtId="164" fontId="5" fillId="0" borderId="20" xfId="2" applyNumberFormat="1" applyFont="1" applyFill="1" applyBorder="1" applyProtection="1"/>
    <xf numFmtId="0" fontId="5" fillId="0" borderId="21" xfId="0" applyFont="1" applyBorder="1"/>
    <xf numFmtId="10" fontId="5" fillId="0" borderId="21" xfId="0" applyNumberFormat="1" applyFont="1" applyBorder="1"/>
    <xf numFmtId="44" fontId="5" fillId="0" borderId="21" xfId="2" applyFont="1" applyFill="1" applyBorder="1" applyProtection="1"/>
    <xf numFmtId="169" fontId="5" fillId="0" borderId="20" xfId="2" applyNumberFormat="1" applyFont="1" applyFill="1" applyBorder="1" applyProtection="1"/>
    <xf numFmtId="169" fontId="5" fillId="0" borderId="25" xfId="2" applyNumberFormat="1" applyFont="1" applyFill="1" applyBorder="1" applyProtection="1"/>
    <xf numFmtId="0" fontId="5" fillId="0" borderId="26" xfId="0" applyFont="1" applyBorder="1"/>
    <xf numFmtId="41" fontId="4" fillId="0" borderId="18" xfId="0" applyNumberFormat="1" applyFont="1" applyBorder="1"/>
    <xf numFmtId="41" fontId="4" fillId="0" borderId="17" xfId="0" applyNumberFormat="1" applyFont="1" applyBorder="1"/>
    <xf numFmtId="167" fontId="5" fillId="0" borderId="25" xfId="1" applyNumberFormat="1" applyFont="1" applyFill="1" applyBorder="1" applyProtection="1"/>
    <xf numFmtId="167" fontId="5" fillId="0" borderId="16" xfId="1" applyNumberFormat="1" applyFont="1" applyFill="1" applyBorder="1" applyProtection="1"/>
    <xf numFmtId="167" fontId="5" fillId="0" borderId="16" xfId="1" applyNumberFormat="1" applyFont="1" applyFill="1" applyBorder="1" applyAlignment="1" applyProtection="1">
      <alignment horizontal="left" indent="1"/>
    </xf>
    <xf numFmtId="167" fontId="5" fillId="0" borderId="26" xfId="0" applyNumberFormat="1" applyFont="1" applyBorder="1"/>
    <xf numFmtId="41" fontId="5" fillId="0" borderId="18" xfId="0" applyNumberFormat="1" applyFont="1" applyBorder="1"/>
    <xf numFmtId="0" fontId="5" fillId="2" borderId="11" xfId="0" applyFont="1" applyFill="1" applyBorder="1" applyProtection="1">
      <protection locked="0"/>
    </xf>
    <xf numFmtId="41" fontId="5" fillId="2" borderId="14" xfId="0" applyNumberFormat="1" applyFont="1" applyFill="1" applyBorder="1" applyProtection="1">
      <protection locked="0"/>
    </xf>
    <xf numFmtId="41" fontId="5" fillId="2" borderId="15" xfId="0" applyNumberFormat="1" applyFont="1" applyFill="1" applyBorder="1" applyProtection="1">
      <protection locked="0"/>
    </xf>
    <xf numFmtId="41" fontId="5" fillId="2" borderId="22" xfId="0" applyNumberFormat="1" applyFont="1" applyFill="1" applyBorder="1" applyProtection="1">
      <protection locked="0"/>
    </xf>
    <xf numFmtId="0" fontId="4" fillId="0" borderId="29" xfId="0" applyFont="1" applyBorder="1"/>
    <xf numFmtId="165" fontId="4" fillId="0" borderId="11" xfId="2" applyNumberFormat="1" applyFont="1" applyFill="1" applyBorder="1" applyProtection="1"/>
    <xf numFmtId="167" fontId="5" fillId="0" borderId="11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75"/>
  <sheetViews>
    <sheetView tabSelected="1" zoomScale="115" zoomScaleNormal="115" workbookViewId="0">
      <selection activeCell="C6" sqref="C6"/>
    </sheetView>
  </sheetViews>
  <sheetFormatPr defaultRowHeight="12.75" outlineLevelRow="1" x14ac:dyDescent="0.2"/>
  <cols>
    <col min="1" max="1" width="4" style="2" customWidth="1"/>
    <col min="2" max="2" width="41.42578125" style="6" customWidth="1"/>
    <col min="3" max="3" width="16.42578125" style="6" customWidth="1"/>
    <col min="4" max="4" width="15" style="6" customWidth="1"/>
    <col min="5" max="5" width="17.140625" style="6" bestFit="1" customWidth="1"/>
    <col min="6" max="6" width="13.42578125" style="6" customWidth="1"/>
    <col min="7" max="7" width="14.85546875" style="6" customWidth="1"/>
    <col min="8" max="8" width="15.42578125" style="6" customWidth="1"/>
    <col min="9" max="9" width="14.7109375" style="6" customWidth="1"/>
    <col min="10" max="10" width="15" style="6" customWidth="1"/>
    <col min="11" max="11" width="13.5703125" style="6" customWidth="1"/>
    <col min="12" max="13" width="14" style="6" customWidth="1"/>
    <col min="14" max="14" width="13.28515625" style="6" customWidth="1"/>
  </cols>
  <sheetData>
    <row r="1" spans="1:14" x14ac:dyDescent="0.2">
      <c r="B1" s="3" t="s">
        <v>18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4" x14ac:dyDescent="0.2">
      <c r="B2" s="7" t="s">
        <v>19</v>
      </c>
      <c r="M2" s="8"/>
    </row>
    <row r="3" spans="1:14" ht="13.5" thickBot="1" x14ac:dyDescent="0.25">
      <c r="B3" s="125" t="s">
        <v>70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5" spans="1:14" ht="15.75" x14ac:dyDescent="0.25">
      <c r="B5" s="1" t="s">
        <v>71</v>
      </c>
    </row>
    <row r="6" spans="1:14" ht="13.5" customHeight="1" x14ac:dyDescent="0.25">
      <c r="B6" s="1" t="s">
        <v>20</v>
      </c>
      <c r="C6" s="121"/>
      <c r="E6" s="11" t="s">
        <v>59</v>
      </c>
      <c r="F6" s="25">
        <v>5.1299999999999998E-2</v>
      </c>
      <c r="M6" s="13"/>
    </row>
    <row r="7" spans="1:14" ht="13.5" customHeight="1" x14ac:dyDescent="0.25">
      <c r="B7" s="1" t="s">
        <v>1</v>
      </c>
      <c r="C7" s="121"/>
      <c r="E7" s="11" t="s">
        <v>72</v>
      </c>
      <c r="F7" s="12">
        <v>365</v>
      </c>
      <c r="I7" s="13"/>
      <c r="J7" s="13"/>
      <c r="K7" s="13"/>
      <c r="L7" s="13"/>
      <c r="M7" s="13"/>
    </row>
    <row r="8" spans="1:14" ht="13.5" customHeight="1" x14ac:dyDescent="0.25">
      <c r="B8" s="1" t="s">
        <v>0</v>
      </c>
      <c r="C8" s="126">
        <f>+E64</f>
        <v>0</v>
      </c>
      <c r="M8" s="13"/>
    </row>
    <row r="9" spans="1:14" ht="13.5" customHeight="1" x14ac:dyDescent="0.25">
      <c r="B9" s="1"/>
      <c r="C9"/>
      <c r="F9" s="14"/>
      <c r="I9" s="13"/>
      <c r="J9" s="13"/>
      <c r="K9" s="13"/>
      <c r="L9" s="13"/>
      <c r="M9" s="13"/>
    </row>
    <row r="10" spans="1:14" ht="13.5" customHeight="1" x14ac:dyDescent="0.25">
      <c r="B10" s="1"/>
      <c r="C10"/>
      <c r="F10" s="14"/>
      <c r="I10" s="13"/>
      <c r="J10" s="13"/>
      <c r="K10" s="13"/>
      <c r="L10" s="13"/>
      <c r="M10" s="13"/>
    </row>
    <row r="11" spans="1:14" ht="54.75" customHeight="1" x14ac:dyDescent="0.2">
      <c r="A11" s="15"/>
      <c r="B11" s="45" t="s">
        <v>2</v>
      </c>
      <c r="C11" s="17" t="s">
        <v>64</v>
      </c>
      <c r="D11" s="18" t="s">
        <v>65</v>
      </c>
      <c r="E11" s="18" t="s">
        <v>16</v>
      </c>
      <c r="F11" s="16" t="s">
        <v>38</v>
      </c>
      <c r="G11" s="18" t="s">
        <v>39</v>
      </c>
      <c r="H11" s="19"/>
      <c r="I11" s="19"/>
      <c r="J11" s="19"/>
      <c r="K11" s="19"/>
      <c r="L11" s="19"/>
      <c r="M11" s="19"/>
      <c r="N11" s="19"/>
    </row>
    <row r="12" spans="1:14" x14ac:dyDescent="0.2">
      <c r="A12" s="20"/>
      <c r="B12" s="21"/>
      <c r="C12" s="31"/>
      <c r="D12" s="66"/>
      <c r="E12" s="18"/>
      <c r="F12" s="22"/>
      <c r="G12" s="65"/>
    </row>
    <row r="13" spans="1:14" x14ac:dyDescent="0.2">
      <c r="A13" s="23">
        <v>1</v>
      </c>
      <c r="B13" s="24" t="s">
        <v>7</v>
      </c>
      <c r="C13" s="122"/>
      <c r="D13" s="94"/>
      <c r="E13" s="123"/>
      <c r="F13" s="95"/>
      <c r="G13" s="96"/>
    </row>
    <row r="14" spans="1:14" x14ac:dyDescent="0.2">
      <c r="A14" s="23">
        <v>2</v>
      </c>
      <c r="B14" s="24" t="s">
        <v>41</v>
      </c>
      <c r="C14" s="122"/>
      <c r="D14" s="94"/>
      <c r="E14" s="123"/>
      <c r="F14" s="95"/>
      <c r="G14" s="96"/>
    </row>
    <row r="15" spans="1:14" x14ac:dyDescent="0.2">
      <c r="A15" s="23">
        <v>3</v>
      </c>
      <c r="B15" s="24" t="s">
        <v>42</v>
      </c>
      <c r="C15" s="122"/>
      <c r="D15" s="94"/>
      <c r="E15" s="123"/>
      <c r="F15" s="124"/>
      <c r="G15" s="124"/>
    </row>
    <row r="16" spans="1:14" x14ac:dyDescent="0.2">
      <c r="A16" s="23">
        <v>4</v>
      </c>
      <c r="B16" s="24" t="s">
        <v>43</v>
      </c>
      <c r="C16" s="122"/>
      <c r="D16" s="122"/>
      <c r="E16" s="123"/>
      <c r="F16" s="124"/>
      <c r="G16" s="124"/>
    </row>
    <row r="17" spans="1:13" x14ac:dyDescent="0.2">
      <c r="A17" s="23">
        <v>6</v>
      </c>
      <c r="B17" s="24" t="s">
        <v>44</v>
      </c>
      <c r="C17" s="122"/>
      <c r="D17" s="122"/>
      <c r="E17" s="123"/>
      <c r="F17" s="124"/>
      <c r="G17" s="124"/>
    </row>
    <row r="18" spans="1:13" x14ac:dyDescent="0.2">
      <c r="A18" s="23">
        <v>7</v>
      </c>
      <c r="B18" s="24" t="s">
        <v>45</v>
      </c>
      <c r="C18" s="122"/>
      <c r="D18" s="94"/>
      <c r="E18" s="123"/>
      <c r="F18" s="124"/>
      <c r="G18" s="96"/>
    </row>
    <row r="19" spans="1:13" x14ac:dyDescent="0.2">
      <c r="A19" s="23">
        <v>8</v>
      </c>
      <c r="B19" s="24" t="s">
        <v>46</v>
      </c>
      <c r="C19" s="122"/>
      <c r="D19" s="94"/>
      <c r="E19" s="98"/>
      <c r="F19" s="96"/>
      <c r="G19" s="96"/>
    </row>
    <row r="20" spans="1:13" x14ac:dyDescent="0.2">
      <c r="A20" s="23">
        <v>9</v>
      </c>
      <c r="B20" s="24" t="s">
        <v>9</v>
      </c>
      <c r="C20" s="122"/>
      <c r="D20" s="94"/>
      <c r="E20" s="123"/>
      <c r="F20" s="124"/>
      <c r="G20" s="124"/>
    </row>
    <row r="21" spans="1:13" x14ac:dyDescent="0.2">
      <c r="A21" s="23">
        <v>10</v>
      </c>
      <c r="B21" s="24" t="s">
        <v>10</v>
      </c>
      <c r="C21" s="122"/>
      <c r="D21" s="94"/>
      <c r="E21" s="123"/>
      <c r="F21" s="124"/>
      <c r="G21" s="124"/>
    </row>
    <row r="22" spans="1:13" x14ac:dyDescent="0.2">
      <c r="A22" s="23">
        <v>11</v>
      </c>
      <c r="B22" s="24" t="s">
        <v>11</v>
      </c>
      <c r="C22" s="122"/>
      <c r="D22" s="94"/>
      <c r="E22" s="123"/>
      <c r="F22" s="124"/>
      <c r="G22" s="124"/>
    </row>
    <row r="23" spans="1:13" x14ac:dyDescent="0.2">
      <c r="A23" s="23">
        <v>12</v>
      </c>
      <c r="B23" s="24" t="s">
        <v>12</v>
      </c>
      <c r="C23" s="122"/>
      <c r="D23" s="94"/>
      <c r="E23" s="123"/>
      <c r="F23" s="124"/>
      <c r="G23" s="124"/>
    </row>
    <row r="24" spans="1:13" x14ac:dyDescent="0.2">
      <c r="A24" s="47"/>
      <c r="B24" s="27"/>
      <c r="C24" s="30"/>
      <c r="D24" s="120"/>
      <c r="E24" s="28"/>
      <c r="F24" s="29"/>
      <c r="G24" s="61"/>
      <c r="H24"/>
      <c r="I24"/>
      <c r="J24"/>
      <c r="K24"/>
    </row>
    <row r="25" spans="1:13" x14ac:dyDescent="0.2">
      <c r="A25" s="47">
        <v>13</v>
      </c>
      <c r="B25" s="84" t="s">
        <v>13</v>
      </c>
      <c r="C25" s="114">
        <f>SUM(C13:C23)</f>
        <v>0</v>
      </c>
      <c r="D25" s="114">
        <f>SUM(D13:D18)</f>
        <v>0</v>
      </c>
      <c r="E25" s="28"/>
      <c r="F25" s="29"/>
      <c r="G25" s="61"/>
      <c r="H25"/>
      <c r="I25"/>
      <c r="J25"/>
      <c r="K25"/>
    </row>
    <row r="26" spans="1:13" x14ac:dyDescent="0.2">
      <c r="B26" s="97"/>
      <c r="C26" s="35"/>
      <c r="D26" s="35"/>
      <c r="E26" s="35"/>
      <c r="G26" s="35"/>
      <c r="H26"/>
      <c r="I26"/>
      <c r="J26"/>
      <c r="K26"/>
    </row>
    <row r="27" spans="1:13" ht="18.75" hidden="1" outlineLevel="1" x14ac:dyDescent="0.3">
      <c r="A27" s="20"/>
      <c r="B27" s="49"/>
      <c r="C27" s="128" t="s">
        <v>66</v>
      </c>
      <c r="D27" s="129"/>
      <c r="E27" s="129"/>
      <c r="F27" s="129"/>
      <c r="G27" s="130" t="s">
        <v>67</v>
      </c>
      <c r="H27" s="129"/>
      <c r="I27" s="129"/>
      <c r="J27" s="129"/>
      <c r="K27" s="131"/>
      <c r="L27" s="129" t="s">
        <v>21</v>
      </c>
      <c r="M27" s="132"/>
    </row>
    <row r="28" spans="1:13" ht="38.25" hidden="1" outlineLevel="1" x14ac:dyDescent="0.2">
      <c r="A28" s="47"/>
      <c r="B28" s="50" t="s">
        <v>2</v>
      </c>
      <c r="C28" s="18" t="s">
        <v>23</v>
      </c>
      <c r="D28" s="18" t="s">
        <v>22</v>
      </c>
      <c r="E28" s="56" t="s">
        <v>4</v>
      </c>
      <c r="F28" s="56" t="s">
        <v>3</v>
      </c>
      <c r="G28" s="57" t="s">
        <v>6</v>
      </c>
      <c r="H28" s="16" t="s">
        <v>5</v>
      </c>
      <c r="I28" s="16" t="s">
        <v>40</v>
      </c>
      <c r="J28" s="16" t="s">
        <v>24</v>
      </c>
      <c r="K28" s="58" t="s">
        <v>25</v>
      </c>
      <c r="L28" s="17" t="s">
        <v>63</v>
      </c>
      <c r="M28" s="16" t="s">
        <v>57</v>
      </c>
    </row>
    <row r="29" spans="1:13" hidden="1" outlineLevel="1" x14ac:dyDescent="0.2">
      <c r="A29" s="23">
        <f>+A25+1</f>
        <v>14</v>
      </c>
      <c r="B29" s="24" t="s">
        <v>7</v>
      </c>
      <c r="C29" s="62">
        <v>1.7829999999999999E-2</v>
      </c>
      <c r="D29" s="72"/>
      <c r="E29" s="72"/>
      <c r="F29" s="62">
        <v>0.72855999999999999</v>
      </c>
      <c r="G29" s="105">
        <v>4.0500000000000001E-2</v>
      </c>
      <c r="H29" s="73"/>
      <c r="I29" s="73"/>
      <c r="J29" s="74"/>
      <c r="K29" s="106"/>
      <c r="L29" s="102">
        <v>1.2999999999999999E-3</v>
      </c>
      <c r="M29" s="73">
        <v>1.388E-2</v>
      </c>
    </row>
    <row r="30" spans="1:13" hidden="1" outlineLevel="1" x14ac:dyDescent="0.2">
      <c r="A30" s="23">
        <f>+A29+1</f>
        <v>15</v>
      </c>
      <c r="B30" s="24" t="s">
        <v>41</v>
      </c>
      <c r="C30" s="63">
        <v>3.3509999999999998E-2</v>
      </c>
      <c r="D30" s="75"/>
      <c r="E30" s="75"/>
      <c r="F30" s="63">
        <v>0.64110999999999996</v>
      </c>
      <c r="G30" s="107">
        <v>4.2999999999999997E-2</v>
      </c>
      <c r="H30" s="76"/>
      <c r="I30" s="76"/>
      <c r="J30" s="77"/>
      <c r="K30" s="108"/>
      <c r="L30" s="103">
        <v>1.2999999999999999E-3</v>
      </c>
      <c r="M30" s="76">
        <v>1.388E-2</v>
      </c>
    </row>
    <row r="31" spans="1:13" hidden="1" outlineLevel="1" x14ac:dyDescent="0.2">
      <c r="A31" s="23">
        <f t="shared" ref="A31:A40" si="0">+A30+1</f>
        <v>16</v>
      </c>
      <c r="B31" s="24" t="s">
        <v>42</v>
      </c>
      <c r="C31" s="63"/>
      <c r="D31" s="75"/>
      <c r="E31" s="75">
        <v>0.27106000000000002</v>
      </c>
      <c r="F31" s="63">
        <v>1.9474199999999999</v>
      </c>
      <c r="G31" s="107">
        <v>6.8799999999999998E-3</v>
      </c>
      <c r="H31" s="76">
        <v>0.21567</v>
      </c>
      <c r="I31" s="76"/>
      <c r="J31" s="77"/>
      <c r="K31" s="108"/>
      <c r="L31" s="103">
        <v>1.2999999999999999E-3</v>
      </c>
      <c r="M31" s="76">
        <v>1.388E-2</v>
      </c>
    </row>
    <row r="32" spans="1:13" hidden="1" outlineLevel="1" x14ac:dyDescent="0.2">
      <c r="A32" s="23">
        <f t="shared" si="0"/>
        <v>17</v>
      </c>
      <c r="B32" s="24" t="s">
        <v>43</v>
      </c>
      <c r="C32" s="63"/>
      <c r="D32" s="75">
        <v>0</v>
      </c>
      <c r="E32" s="75">
        <v>0.22878000000000001</v>
      </c>
      <c r="F32" s="63">
        <v>43.4621</v>
      </c>
      <c r="G32" s="107">
        <v>2.5300000000000001E-3</v>
      </c>
      <c r="H32" s="76">
        <v>0.24154</v>
      </c>
      <c r="I32" s="76">
        <v>1.07E-3</v>
      </c>
      <c r="J32" s="77">
        <v>8.09E-2</v>
      </c>
      <c r="K32" s="109"/>
      <c r="L32" s="103">
        <v>1.2899999999999999E-3</v>
      </c>
      <c r="M32" s="76">
        <v>1.388E-2</v>
      </c>
    </row>
    <row r="33" spans="1:14" hidden="1" outlineLevel="1" x14ac:dyDescent="0.2">
      <c r="A33" s="23">
        <f t="shared" si="0"/>
        <v>18</v>
      </c>
      <c r="B33" s="24" t="s">
        <v>8</v>
      </c>
      <c r="C33" s="63"/>
      <c r="D33" s="75"/>
      <c r="E33" s="75"/>
      <c r="F33" s="63">
        <v>9.6630599999999998</v>
      </c>
      <c r="G33" s="107">
        <v>2.5300000000000001E-3</v>
      </c>
      <c r="H33" s="76">
        <v>0.24154</v>
      </c>
      <c r="I33" s="76">
        <v>1.07E-3</v>
      </c>
      <c r="J33" s="77">
        <v>8.09E-2</v>
      </c>
      <c r="K33" s="110">
        <v>469.84109589041105</v>
      </c>
      <c r="L33" s="103">
        <v>1.2899999999999999E-3</v>
      </c>
      <c r="M33" s="76"/>
    </row>
    <row r="34" spans="1:14" hidden="1" outlineLevel="1" x14ac:dyDescent="0.2">
      <c r="A34" s="23">
        <f t="shared" si="0"/>
        <v>19</v>
      </c>
      <c r="B34" s="24" t="s">
        <v>44</v>
      </c>
      <c r="C34" s="63"/>
      <c r="D34" s="75">
        <v>0</v>
      </c>
      <c r="E34" s="75">
        <v>0.13822000000000001</v>
      </c>
      <c r="F34" s="63">
        <v>67.456779999999995</v>
      </c>
      <c r="G34" s="107">
        <v>2.5000000000000001E-3</v>
      </c>
      <c r="H34" s="76">
        <v>0.28126000000000001</v>
      </c>
      <c r="I34" s="76">
        <v>1.1199999999999999E-3</v>
      </c>
      <c r="J34" s="77">
        <v>7.9899999999999999E-2</v>
      </c>
      <c r="K34" s="109"/>
      <c r="L34" s="103">
        <v>1.2800000000000001E-3</v>
      </c>
      <c r="M34" s="76">
        <v>1.388E-2</v>
      </c>
    </row>
    <row r="35" spans="1:14" hidden="1" outlineLevel="1" x14ac:dyDescent="0.2">
      <c r="A35" s="23">
        <f t="shared" si="0"/>
        <v>20</v>
      </c>
      <c r="B35" s="24" t="s">
        <v>45</v>
      </c>
      <c r="C35" s="26"/>
      <c r="D35" s="78"/>
      <c r="E35" s="75"/>
      <c r="F35" s="101">
        <v>734.34</v>
      </c>
      <c r="G35" s="107">
        <v>2.47E-3</v>
      </c>
      <c r="H35" s="76">
        <v>0.29769000000000001</v>
      </c>
      <c r="I35" s="76">
        <v>1.1000000000000001E-3</v>
      </c>
      <c r="J35" s="77">
        <v>7.9100000000000004E-2</v>
      </c>
      <c r="K35" s="109"/>
      <c r="L35" s="103">
        <v>1.2600000000000001E-3</v>
      </c>
      <c r="M35" s="76">
        <v>1.388E-2</v>
      </c>
    </row>
    <row r="36" spans="1:14" hidden="1" outlineLevel="1" x14ac:dyDescent="0.2">
      <c r="A36" s="23">
        <f t="shared" si="0"/>
        <v>21</v>
      </c>
      <c r="B36" s="24" t="s">
        <v>46</v>
      </c>
      <c r="C36" s="26"/>
      <c r="D36" s="78"/>
      <c r="E36" s="75"/>
      <c r="F36" s="63"/>
      <c r="G36" s="107"/>
      <c r="H36" s="76"/>
      <c r="I36" s="76"/>
      <c r="J36" s="77"/>
      <c r="K36" s="110"/>
      <c r="L36" s="103"/>
      <c r="M36" s="76"/>
    </row>
    <row r="37" spans="1:14" hidden="1" outlineLevel="1" x14ac:dyDescent="0.2">
      <c r="A37" s="23">
        <f t="shared" si="0"/>
        <v>22</v>
      </c>
      <c r="B37" s="24" t="s">
        <v>9</v>
      </c>
      <c r="C37" s="26"/>
      <c r="D37" s="78"/>
      <c r="E37" s="75">
        <v>0.45893</v>
      </c>
      <c r="F37" s="63">
        <v>272.35205999999999</v>
      </c>
      <c r="G37" s="111"/>
      <c r="H37" s="76">
        <v>0.46526000000000001</v>
      </c>
      <c r="I37" s="76"/>
      <c r="J37" s="77"/>
      <c r="K37" s="108"/>
      <c r="L37" s="103">
        <v>1.2999999999999999E-3</v>
      </c>
      <c r="M37" s="76">
        <v>1.388E-2</v>
      </c>
    </row>
    <row r="38" spans="1:14" hidden="1" outlineLevel="1" x14ac:dyDescent="0.2">
      <c r="A38" s="23">
        <f t="shared" si="0"/>
        <v>23</v>
      </c>
      <c r="B38" s="24" t="s">
        <v>10</v>
      </c>
      <c r="C38" s="26"/>
      <c r="D38" s="78"/>
      <c r="E38" s="75">
        <v>0.53510000000000002</v>
      </c>
      <c r="F38" s="63">
        <v>13.44472</v>
      </c>
      <c r="G38" s="111"/>
      <c r="H38" s="76">
        <v>0.81859999999999999</v>
      </c>
      <c r="I38" s="76"/>
      <c r="J38" s="77"/>
      <c r="K38" s="108"/>
      <c r="L38" s="103">
        <v>1.2999999999999999E-3</v>
      </c>
      <c r="M38" s="76">
        <v>1.388E-2</v>
      </c>
    </row>
    <row r="39" spans="1:14" hidden="1" outlineLevel="1" x14ac:dyDescent="0.2">
      <c r="A39" s="23">
        <f t="shared" si="0"/>
        <v>24</v>
      </c>
      <c r="B39" s="24" t="s">
        <v>11</v>
      </c>
      <c r="C39" s="63"/>
      <c r="D39" s="75"/>
      <c r="E39" s="75">
        <v>0.33578000000000002</v>
      </c>
      <c r="F39" s="63">
        <v>10.65738</v>
      </c>
      <c r="G39" s="111"/>
      <c r="H39" s="76">
        <v>0.59362999999999999</v>
      </c>
      <c r="I39" s="76"/>
      <c r="J39" s="77"/>
      <c r="K39" s="108"/>
      <c r="L39" s="103">
        <v>1.2999999999999999E-3</v>
      </c>
      <c r="M39" s="76">
        <v>1.388E-2</v>
      </c>
    </row>
    <row r="40" spans="1:14" hidden="1" outlineLevel="1" x14ac:dyDescent="0.2">
      <c r="A40" s="83">
        <f t="shared" si="0"/>
        <v>25</v>
      </c>
      <c r="B40" s="48" t="s">
        <v>12</v>
      </c>
      <c r="C40" s="64"/>
      <c r="D40" s="79"/>
      <c r="E40" s="79">
        <v>2.8922099999999999</v>
      </c>
      <c r="F40" s="64">
        <v>0.2422</v>
      </c>
      <c r="G40" s="112"/>
      <c r="H40" s="80">
        <v>0.43358999999999998</v>
      </c>
      <c r="I40" s="80"/>
      <c r="J40" s="81"/>
      <c r="K40" s="113"/>
      <c r="L40" s="104">
        <v>1.2999999999999999E-3</v>
      </c>
      <c r="M40" s="80">
        <v>1.388E-2</v>
      </c>
    </row>
    <row r="41" spans="1:14" collapsed="1" x14ac:dyDescent="0.2">
      <c r="A41"/>
      <c r="B41"/>
      <c r="C41"/>
      <c r="D41"/>
      <c r="E41"/>
      <c r="F41"/>
      <c r="G41"/>
      <c r="H41"/>
      <c r="I41"/>
      <c r="J41"/>
      <c r="K41"/>
      <c r="L41" s="32"/>
      <c r="M41" s="32"/>
    </row>
    <row r="42" spans="1:14" ht="15.75" hidden="1" outlineLevel="1" x14ac:dyDescent="0.25">
      <c r="A42"/>
      <c r="B42"/>
      <c r="C42" s="128" t="s">
        <v>68</v>
      </c>
      <c r="D42" s="129"/>
      <c r="E42" s="129"/>
      <c r="F42" s="129"/>
      <c r="G42" s="130" t="s">
        <v>69</v>
      </c>
      <c r="H42" s="129"/>
      <c r="I42" s="129"/>
      <c r="J42" s="129"/>
      <c r="K42" s="129"/>
      <c r="L42" s="131"/>
      <c r="M42" s="129" t="s">
        <v>21</v>
      </c>
      <c r="N42" s="132"/>
    </row>
    <row r="43" spans="1:14" ht="38.25" hidden="1" outlineLevel="1" x14ac:dyDescent="0.2">
      <c r="A43" s="82"/>
      <c r="B43" s="85" t="s">
        <v>2</v>
      </c>
      <c r="C43" s="86" t="s">
        <v>47</v>
      </c>
      <c r="D43" s="18" t="s">
        <v>49</v>
      </c>
      <c r="E43" s="18" t="s">
        <v>48</v>
      </c>
      <c r="F43" s="66" t="s">
        <v>51</v>
      </c>
      <c r="G43" s="57" t="s">
        <v>50</v>
      </c>
      <c r="H43" s="16" t="s">
        <v>52</v>
      </c>
      <c r="I43" s="16" t="s">
        <v>53</v>
      </c>
      <c r="J43" s="16" t="s">
        <v>54</v>
      </c>
      <c r="K43" s="16" t="s">
        <v>55</v>
      </c>
      <c r="L43" s="58" t="s">
        <v>56</v>
      </c>
      <c r="M43" s="17" t="s">
        <v>62</v>
      </c>
      <c r="N43" s="17" t="s">
        <v>57</v>
      </c>
    </row>
    <row r="44" spans="1:14" hidden="1" outlineLevel="1" x14ac:dyDescent="0.2">
      <c r="A44" s="15">
        <f>+A40+1</f>
        <v>26</v>
      </c>
      <c r="B44" s="24" t="s">
        <v>7</v>
      </c>
      <c r="C44" s="87">
        <f>+C29*C13</f>
        <v>0</v>
      </c>
      <c r="D44" s="88">
        <f>+G13*E29*$F$7</f>
        <v>0</v>
      </c>
      <c r="E44" s="88">
        <f>+E13*F29*$F$7</f>
        <v>0</v>
      </c>
      <c r="F44" s="99">
        <f t="shared" ref="F44:F49" si="1">SUM(C44:E44)</f>
        <v>0</v>
      </c>
      <c r="G44" s="67">
        <f>+(C13)*G29</f>
        <v>0</v>
      </c>
      <c r="H44" s="68"/>
      <c r="I44" s="68"/>
      <c r="J44" s="69"/>
      <c r="K44" s="69"/>
      <c r="L44" s="70">
        <f>SUM(G44:K44)</f>
        <v>0</v>
      </c>
      <c r="M44" s="71">
        <f>+L29*C13</f>
        <v>0</v>
      </c>
      <c r="N44" s="71">
        <f>+M29*C13</f>
        <v>0</v>
      </c>
    </row>
    <row r="45" spans="1:14" hidden="1" outlineLevel="1" x14ac:dyDescent="0.2">
      <c r="A45" s="33">
        <f>+A44+1</f>
        <v>27</v>
      </c>
      <c r="B45" s="24" t="s">
        <v>41</v>
      </c>
      <c r="C45" s="89">
        <f>+C30*C14</f>
        <v>0</v>
      </c>
      <c r="D45" s="90">
        <f>+G14*E30*$F$7</f>
        <v>0</v>
      </c>
      <c r="E45" s="90">
        <f>+E14*F30*$F$7</f>
        <v>0</v>
      </c>
      <c r="F45" s="91">
        <f t="shared" si="1"/>
        <v>0</v>
      </c>
      <c r="G45" s="51">
        <f>+(C14)*G30</f>
        <v>0</v>
      </c>
      <c r="H45" s="52"/>
      <c r="I45" s="52"/>
      <c r="J45" s="53"/>
      <c r="K45" s="53"/>
      <c r="L45" s="54">
        <f t="shared" ref="L45:L54" si="2">SUM(G45:K45)</f>
        <v>0</v>
      </c>
      <c r="M45" s="55">
        <f>+L30*C14</f>
        <v>0</v>
      </c>
      <c r="N45" s="55">
        <f>+M30*C14</f>
        <v>0</v>
      </c>
    </row>
    <row r="46" spans="1:14" hidden="1" outlineLevel="1" x14ac:dyDescent="0.2">
      <c r="A46" s="33">
        <f t="shared" ref="A46:A54" si="3">+A45+1</f>
        <v>28</v>
      </c>
      <c r="B46" s="24" t="s">
        <v>42</v>
      </c>
      <c r="C46" s="89">
        <f>+C31*C15</f>
        <v>0</v>
      </c>
      <c r="D46" s="90">
        <f>+G15*E31*$F$7</f>
        <v>0</v>
      </c>
      <c r="E46" s="90">
        <f>+E15*F31*$F$7</f>
        <v>0</v>
      </c>
      <c r="F46" s="91">
        <f t="shared" si="1"/>
        <v>0</v>
      </c>
      <c r="G46" s="51">
        <f>+(C15)*G31</f>
        <v>0</v>
      </c>
      <c r="H46" s="52">
        <f>+F15*H31*$F$7</f>
        <v>0</v>
      </c>
      <c r="I46" s="52"/>
      <c r="J46" s="53"/>
      <c r="K46" s="53"/>
      <c r="L46" s="54">
        <f t="shared" si="2"/>
        <v>0</v>
      </c>
      <c r="M46" s="55">
        <f>+L31*C15</f>
        <v>0</v>
      </c>
      <c r="N46" s="55">
        <f>+M31*C15</f>
        <v>0</v>
      </c>
    </row>
    <row r="47" spans="1:14" hidden="1" outlineLevel="1" x14ac:dyDescent="0.2">
      <c r="A47" s="33">
        <f t="shared" si="3"/>
        <v>29</v>
      </c>
      <c r="B47" s="24" t="s">
        <v>43</v>
      </c>
      <c r="C47" s="89">
        <f>+D32*D16</f>
        <v>0</v>
      </c>
      <c r="D47" s="90">
        <f>+G16*E32*$F$7</f>
        <v>0</v>
      </c>
      <c r="E47" s="90">
        <f>+E16*F32*$F$7</f>
        <v>0</v>
      </c>
      <c r="F47" s="91">
        <f t="shared" si="1"/>
        <v>0</v>
      </c>
      <c r="G47" s="51">
        <f>+(C16)*G32</f>
        <v>0</v>
      </c>
      <c r="H47" s="52">
        <f>+F16*H32*$F$7</f>
        <v>0</v>
      </c>
      <c r="I47" s="52">
        <f>+I32*F16*$F$7</f>
        <v>0</v>
      </c>
      <c r="J47" s="53">
        <f>(C16)*F6*J32</f>
        <v>0</v>
      </c>
      <c r="K47" s="53"/>
      <c r="L47" s="54">
        <f t="shared" si="2"/>
        <v>0</v>
      </c>
      <c r="M47" s="55">
        <f>+L32*C16</f>
        <v>0</v>
      </c>
      <c r="N47" s="55">
        <f>+M32*C16</f>
        <v>0</v>
      </c>
    </row>
    <row r="48" spans="1:14" hidden="1" outlineLevel="1" x14ac:dyDescent="0.2">
      <c r="A48" s="33" t="e">
        <f>+#REF!+1</f>
        <v>#REF!</v>
      </c>
      <c r="B48" s="24" t="s">
        <v>44</v>
      </c>
      <c r="C48" s="89">
        <f>+D34*D17</f>
        <v>0</v>
      </c>
      <c r="D48" s="90">
        <f>+G17*E34*$F$7</f>
        <v>0</v>
      </c>
      <c r="E48" s="90">
        <f>+E17*F34*$F$7</f>
        <v>0</v>
      </c>
      <c r="F48" s="91">
        <f t="shared" si="1"/>
        <v>0</v>
      </c>
      <c r="G48" s="51">
        <f>+(C17)*G34</f>
        <v>0</v>
      </c>
      <c r="H48" s="52">
        <f>+F17*H34*$F$7</f>
        <v>0</v>
      </c>
      <c r="I48" s="52">
        <f>+I34*F17*$F$7</f>
        <v>0</v>
      </c>
      <c r="J48" s="53">
        <f>(C17)*F6*J34</f>
        <v>0</v>
      </c>
      <c r="K48" s="53"/>
      <c r="L48" s="54">
        <f t="shared" si="2"/>
        <v>0</v>
      </c>
      <c r="M48" s="55">
        <f>+L34*C17</f>
        <v>0</v>
      </c>
      <c r="N48" s="55">
        <f>+M34*C17</f>
        <v>0</v>
      </c>
    </row>
    <row r="49" spans="1:14" hidden="1" outlineLevel="1" x14ac:dyDescent="0.2">
      <c r="A49" s="33" t="e">
        <f t="shared" si="3"/>
        <v>#REF!</v>
      </c>
      <c r="B49" s="24" t="s">
        <v>45</v>
      </c>
      <c r="C49" s="89"/>
      <c r="D49" s="90">
        <f>+G18*E35*$F$7</f>
        <v>0</v>
      </c>
      <c r="E49" s="90">
        <f>+E18*F35*$F$7</f>
        <v>0</v>
      </c>
      <c r="F49" s="91">
        <f t="shared" si="1"/>
        <v>0</v>
      </c>
      <c r="G49" s="51">
        <f>+(C18)*G35</f>
        <v>0</v>
      </c>
      <c r="H49" s="52">
        <f>+F18*H35*$F$7</f>
        <v>0</v>
      </c>
      <c r="I49" s="52">
        <f>+I35*F18*$F$7</f>
        <v>0</v>
      </c>
      <c r="J49" s="53">
        <f>(C18)*F6*J35</f>
        <v>0</v>
      </c>
      <c r="K49" s="53"/>
      <c r="L49" s="54">
        <f t="shared" si="2"/>
        <v>0</v>
      </c>
      <c r="M49" s="55">
        <f>+L35*C18</f>
        <v>0</v>
      </c>
      <c r="N49" s="55">
        <f>+M35*C18</f>
        <v>0</v>
      </c>
    </row>
    <row r="50" spans="1:14" hidden="1" outlineLevel="1" x14ac:dyDescent="0.2">
      <c r="A50" s="33" t="e">
        <f t="shared" si="3"/>
        <v>#REF!</v>
      </c>
      <c r="B50" s="24" t="s">
        <v>46</v>
      </c>
      <c r="C50" s="89"/>
      <c r="D50" s="90"/>
      <c r="E50" s="90"/>
      <c r="F50" s="91"/>
      <c r="G50" s="51"/>
      <c r="H50" s="52"/>
      <c r="I50" s="52"/>
      <c r="J50" s="53"/>
      <c r="K50" s="53"/>
      <c r="L50" s="54"/>
      <c r="M50" s="55"/>
      <c r="N50" s="55"/>
    </row>
    <row r="51" spans="1:14" hidden="1" outlineLevel="1" x14ac:dyDescent="0.2">
      <c r="A51" s="33" t="e">
        <f t="shared" si="3"/>
        <v>#REF!</v>
      </c>
      <c r="B51" s="24" t="s">
        <v>9</v>
      </c>
      <c r="C51" s="89"/>
      <c r="D51" s="90">
        <f>+G20*E37*$F$7</f>
        <v>0</v>
      </c>
      <c r="E51" s="90">
        <f>+E20*F37*$F$7</f>
        <v>0</v>
      </c>
      <c r="F51" s="91">
        <f>SUM(C51:E51)</f>
        <v>0</v>
      </c>
      <c r="G51" s="51">
        <f>+(C20)*G37</f>
        <v>0</v>
      </c>
      <c r="H51" s="52">
        <f>+F20*H37*$F$7</f>
        <v>0</v>
      </c>
      <c r="I51" s="52"/>
      <c r="J51" s="53"/>
      <c r="K51" s="53"/>
      <c r="L51" s="54">
        <f t="shared" si="2"/>
        <v>0</v>
      </c>
      <c r="M51" s="55">
        <f>+L37*C20</f>
        <v>0</v>
      </c>
      <c r="N51" s="55">
        <f>+M37*C20</f>
        <v>0</v>
      </c>
    </row>
    <row r="52" spans="1:14" hidden="1" outlineLevel="1" x14ac:dyDescent="0.2">
      <c r="A52" s="33" t="e">
        <f t="shared" si="3"/>
        <v>#REF!</v>
      </c>
      <c r="B52" s="24" t="s">
        <v>10</v>
      </c>
      <c r="C52" s="89"/>
      <c r="D52" s="90">
        <f>+G21*E38*$F$7</f>
        <v>0</v>
      </c>
      <c r="E52" s="90">
        <f>+E21*F38*$F$7</f>
        <v>0</v>
      </c>
      <c r="F52" s="91">
        <f>SUM(C52:E52)</f>
        <v>0</v>
      </c>
      <c r="G52" s="51">
        <f>+(C21)*G38</f>
        <v>0</v>
      </c>
      <c r="H52" s="52">
        <f>+F21*H38*$F$7</f>
        <v>0</v>
      </c>
      <c r="I52" s="52"/>
      <c r="J52" s="53"/>
      <c r="K52" s="53"/>
      <c r="L52" s="54">
        <f t="shared" si="2"/>
        <v>0</v>
      </c>
      <c r="M52" s="55">
        <f>+L38*C21</f>
        <v>0</v>
      </c>
      <c r="N52" s="55">
        <f>+M38*C21</f>
        <v>0</v>
      </c>
    </row>
    <row r="53" spans="1:14" hidden="1" outlineLevel="1" x14ac:dyDescent="0.2">
      <c r="A53" s="33" t="e">
        <f t="shared" si="3"/>
        <v>#REF!</v>
      </c>
      <c r="B53" s="24" t="s">
        <v>11</v>
      </c>
      <c r="C53" s="89"/>
      <c r="D53" s="90">
        <f>+G22*E39*$F$7</f>
        <v>0</v>
      </c>
      <c r="E53" s="90">
        <f>+E22*F39*$F$7</f>
        <v>0</v>
      </c>
      <c r="F53" s="91">
        <f>SUM(C53:E53)</f>
        <v>0</v>
      </c>
      <c r="G53" s="51">
        <f>+(C22)*G39</f>
        <v>0</v>
      </c>
      <c r="H53" s="52">
        <f>+F22*H39*$F$7</f>
        <v>0</v>
      </c>
      <c r="I53" s="52"/>
      <c r="J53" s="53"/>
      <c r="K53" s="53"/>
      <c r="L53" s="54">
        <f t="shared" si="2"/>
        <v>0</v>
      </c>
      <c r="M53" s="55">
        <f>+L39*C22</f>
        <v>0</v>
      </c>
      <c r="N53" s="55">
        <f>+M39*C22</f>
        <v>0</v>
      </c>
    </row>
    <row r="54" spans="1:14" hidden="1" outlineLevel="1" x14ac:dyDescent="0.2">
      <c r="A54" s="33" t="e">
        <f t="shared" si="3"/>
        <v>#REF!</v>
      </c>
      <c r="B54" s="24" t="s">
        <v>12</v>
      </c>
      <c r="C54" s="89"/>
      <c r="D54" s="90">
        <f>+G23*E40*$F$7</f>
        <v>0</v>
      </c>
      <c r="E54" s="90">
        <f>+E23*F40*$F$7</f>
        <v>0</v>
      </c>
      <c r="F54" s="91">
        <f>SUM(C54:E54)</f>
        <v>0</v>
      </c>
      <c r="G54" s="51">
        <f>+(C23)*G40</f>
        <v>0</v>
      </c>
      <c r="H54" s="52">
        <f>+F23*H40*$F$7</f>
        <v>0</v>
      </c>
      <c r="I54" s="52"/>
      <c r="J54" s="53"/>
      <c r="K54" s="53"/>
      <c r="L54" s="54">
        <f t="shared" si="2"/>
        <v>0</v>
      </c>
      <c r="M54" s="55">
        <f>+L40*C23</f>
        <v>0</v>
      </c>
      <c r="N54" s="55">
        <f>+M40*C23</f>
        <v>0</v>
      </c>
    </row>
    <row r="55" spans="1:14" hidden="1" outlineLevel="1" x14ac:dyDescent="0.2">
      <c r="A55" s="83"/>
      <c r="B55" s="48"/>
      <c r="C55" s="43"/>
      <c r="D55" s="92"/>
      <c r="E55" s="93"/>
      <c r="F55" s="43"/>
      <c r="G55" s="116"/>
      <c r="H55" s="117"/>
      <c r="I55" s="117"/>
      <c r="J55" s="118"/>
      <c r="K55" s="118"/>
      <c r="L55" s="119"/>
      <c r="M55" s="61"/>
      <c r="N55" s="61"/>
    </row>
    <row r="56" spans="1:14" hidden="1" outlineLevel="1" x14ac:dyDescent="0.2">
      <c r="A56" s="83"/>
      <c r="B56" s="84" t="s">
        <v>13</v>
      </c>
      <c r="C56" s="43"/>
      <c r="D56" s="92"/>
      <c r="E56" s="93"/>
      <c r="F56" s="100">
        <f>SUM(F44:F54)</f>
        <v>0</v>
      </c>
      <c r="G56" s="59"/>
      <c r="H56" s="27"/>
      <c r="I56" s="27"/>
      <c r="J56" s="27"/>
      <c r="K56" s="27"/>
      <c r="L56" s="60">
        <f>SUM(L44:L54)</f>
        <v>0</v>
      </c>
      <c r="M56" s="115">
        <f>SUM(M44:M54)</f>
        <v>0</v>
      </c>
      <c r="N56" s="115">
        <f>SUM(N44:N54)</f>
        <v>0</v>
      </c>
    </row>
    <row r="57" spans="1:14" collapsed="1" x14ac:dyDescent="0.2">
      <c r="A57" s="33"/>
      <c r="B57" s="34"/>
      <c r="C57" s="35"/>
      <c r="D57" s="35"/>
      <c r="J57" s="32"/>
      <c r="K57" s="32"/>
      <c r="L57" s="32"/>
      <c r="M57" s="32"/>
    </row>
    <row r="58" spans="1:14" x14ac:dyDescent="0.2">
      <c r="A58" s="33"/>
      <c r="B58" s="34" t="s">
        <v>14</v>
      </c>
      <c r="C58" s="46" t="s">
        <v>61</v>
      </c>
      <c r="I58" s="32"/>
      <c r="J58" s="32"/>
      <c r="K58" s="32"/>
      <c r="L58" s="32"/>
      <c r="M58" s="32"/>
    </row>
    <row r="59" spans="1:14" x14ac:dyDescent="0.2">
      <c r="A59" s="33" t="e">
        <f>+A54+1</f>
        <v>#REF!</v>
      </c>
      <c r="B59" s="26" t="s">
        <v>15</v>
      </c>
      <c r="C59" s="35" t="b">
        <f>IF(I66=TRUE,L56,FALSE)</f>
        <v>0</v>
      </c>
      <c r="D59" s="35"/>
      <c r="E59" s="36"/>
      <c r="I59" s="32"/>
      <c r="J59" s="32"/>
      <c r="K59" s="32"/>
      <c r="L59" s="32"/>
      <c r="M59" s="32"/>
    </row>
    <row r="60" spans="1:14" x14ac:dyDescent="0.2">
      <c r="A60" s="33" t="e">
        <f>+A59+1</f>
        <v>#REF!</v>
      </c>
      <c r="B60" s="26" t="s">
        <v>58</v>
      </c>
      <c r="C60" s="35" t="b">
        <f>IF(I66=TRUE,F56,FALSE)</f>
        <v>0</v>
      </c>
      <c r="D60" s="35"/>
      <c r="E60" s="37"/>
      <c r="I60" s="32"/>
      <c r="J60" s="32"/>
      <c r="K60" s="32"/>
      <c r="L60" s="32"/>
      <c r="M60" s="32"/>
    </row>
    <row r="61" spans="1:14" x14ac:dyDescent="0.2">
      <c r="A61" s="33" t="e">
        <f>+A60+1</f>
        <v>#REF!</v>
      </c>
      <c r="B61" s="26" t="s">
        <v>73</v>
      </c>
      <c r="C61" s="35" t="b">
        <f>+IF(I66=TRUE,M56,FALSE)</f>
        <v>0</v>
      </c>
      <c r="D61" s="35"/>
      <c r="I61" s="32"/>
      <c r="J61" s="32"/>
      <c r="K61" s="32"/>
      <c r="L61" s="32"/>
      <c r="M61" s="32"/>
    </row>
    <row r="62" spans="1:14" x14ac:dyDescent="0.2">
      <c r="A62" s="33" t="e">
        <f>+A61+1</f>
        <v>#REF!</v>
      </c>
      <c r="B62" s="26" t="s">
        <v>57</v>
      </c>
      <c r="C62" s="35" t="b">
        <f>+IF(I66=TRUE,N56,FALSE)</f>
        <v>0</v>
      </c>
      <c r="D62" s="35"/>
      <c r="E62" s="38"/>
      <c r="I62" s="32"/>
      <c r="J62" s="32"/>
      <c r="K62" s="32"/>
      <c r="L62" s="32"/>
      <c r="M62" s="32"/>
    </row>
    <row r="63" spans="1:14" x14ac:dyDescent="0.2">
      <c r="A63" s="33" t="e">
        <f>+A62+1</f>
        <v>#REF!</v>
      </c>
      <c r="B63" s="26" t="s">
        <v>37</v>
      </c>
      <c r="C63" s="35">
        <f>SUM(C59:C62)*0.05</f>
        <v>0</v>
      </c>
      <c r="D63" s="35"/>
      <c r="I63" s="32"/>
      <c r="J63" s="32"/>
      <c r="K63" s="32"/>
      <c r="L63" s="32"/>
      <c r="M63" s="32"/>
    </row>
    <row r="64" spans="1:14" x14ac:dyDescent="0.2">
      <c r="A64" s="83" t="e">
        <f>+A63+1</f>
        <v>#REF!</v>
      </c>
      <c r="B64" s="30" t="s">
        <v>17</v>
      </c>
      <c r="C64" s="40">
        <f>SUM(C59:C63)</f>
        <v>0</v>
      </c>
      <c r="D64" s="39"/>
      <c r="E64" s="127">
        <f>+C64*G64/365</f>
        <v>0</v>
      </c>
      <c r="F64" s="39"/>
      <c r="G64" s="41">
        <v>34</v>
      </c>
      <c r="H64" s="42" t="s">
        <v>60</v>
      </c>
      <c r="I64" s="43"/>
      <c r="J64" s="43"/>
      <c r="K64" s="43"/>
      <c r="L64" s="43"/>
      <c r="M64" s="43"/>
    </row>
    <row r="65" spans="1:13" x14ac:dyDescent="0.2">
      <c r="C65" s="35"/>
      <c r="D65" s="35"/>
      <c r="I65" s="32"/>
      <c r="J65" s="32"/>
      <c r="K65" s="32"/>
      <c r="L65" s="32"/>
      <c r="M65" s="32"/>
    </row>
    <row r="66" spans="1:13" hidden="1" x14ac:dyDescent="0.2">
      <c r="G66" s="6" t="s">
        <v>36</v>
      </c>
      <c r="I66" s="35" t="b">
        <f>AND(IF(C25&lt;&gt;D25,TRUE,FALSE),H69,H70,H71,H72,H73,H74,H75)</f>
        <v>0</v>
      </c>
      <c r="J66" s="35"/>
      <c r="K66" s="35" t="s">
        <v>32</v>
      </c>
      <c r="L66" s="35"/>
      <c r="M66" s="32"/>
    </row>
    <row r="67" spans="1:13" hidden="1" x14ac:dyDescent="0.2">
      <c r="I67" s="35"/>
      <c r="J67" s="35"/>
      <c r="K67" s="35"/>
      <c r="L67" s="35"/>
      <c r="M67" s="32"/>
    </row>
    <row r="68" spans="1:13" hidden="1" x14ac:dyDescent="0.2">
      <c r="H68" s="44" t="s">
        <v>33</v>
      </c>
      <c r="I68" s="6" t="s">
        <v>34</v>
      </c>
      <c r="J68" s="35"/>
      <c r="K68" s="35" t="s">
        <v>35</v>
      </c>
      <c r="M68" s="32"/>
    </row>
    <row r="69" spans="1:13" hidden="1" x14ac:dyDescent="0.2">
      <c r="H69" s="35" t="b">
        <f t="shared" ref="H69:H74" si="4">IF(I69=K69,TRUE, FALSE)</f>
        <v>1</v>
      </c>
      <c r="I69" s="35" t="b">
        <f>(C13&gt;0)</f>
        <v>0</v>
      </c>
      <c r="J69" s="35"/>
      <c r="K69" s="35" t="b">
        <f>(E13&gt;0)</f>
        <v>0</v>
      </c>
      <c r="L69" s="6" t="s">
        <v>26</v>
      </c>
      <c r="M69" s="32"/>
    </row>
    <row r="70" spans="1:13" hidden="1" x14ac:dyDescent="0.2">
      <c r="H70" s="35" t="b">
        <f t="shared" si="4"/>
        <v>1</v>
      </c>
      <c r="I70" s="35" t="b">
        <f>(C14&gt;0)</f>
        <v>0</v>
      </c>
      <c r="J70" s="35"/>
      <c r="K70" s="35" t="b">
        <f>(E14&gt;0)</f>
        <v>0</v>
      </c>
      <c r="L70" s="6" t="s">
        <v>27</v>
      </c>
      <c r="M70" s="32"/>
    </row>
    <row r="71" spans="1:13" hidden="1" x14ac:dyDescent="0.2">
      <c r="H71" s="35" t="b">
        <f t="shared" si="4"/>
        <v>1</v>
      </c>
      <c r="I71" s="35" t="b">
        <f>(C15&gt;0)</f>
        <v>0</v>
      </c>
      <c r="J71" s="35"/>
      <c r="K71" s="35" t="b">
        <f>(E15&gt;0)</f>
        <v>0</v>
      </c>
      <c r="L71" s="6" t="s">
        <v>28</v>
      </c>
      <c r="M71" s="32"/>
    </row>
    <row r="72" spans="1:13" hidden="1" x14ac:dyDescent="0.2">
      <c r="H72" s="35" t="b">
        <f t="shared" si="4"/>
        <v>1</v>
      </c>
      <c r="I72" s="35" t="b">
        <f>(C16&gt;0)</f>
        <v>0</v>
      </c>
      <c r="J72" s="35"/>
      <c r="K72" s="35" t="b">
        <f>(E16&gt;0)</f>
        <v>0</v>
      </c>
      <c r="L72" s="6" t="s">
        <v>29</v>
      </c>
      <c r="M72" s="32"/>
    </row>
    <row r="73" spans="1:13" hidden="1" x14ac:dyDescent="0.2">
      <c r="H73" s="35" t="b">
        <f t="shared" si="4"/>
        <v>1</v>
      </c>
      <c r="I73" s="35" t="b">
        <f>(C17&gt;0)</f>
        <v>0</v>
      </c>
      <c r="J73" s="35"/>
      <c r="K73" s="35" t="b">
        <f>(E17&gt;0)</f>
        <v>0</v>
      </c>
      <c r="L73" s="6" t="s">
        <v>30</v>
      </c>
      <c r="M73" s="32"/>
    </row>
    <row r="74" spans="1:13" hidden="1" x14ac:dyDescent="0.2">
      <c r="H74" s="35" t="b">
        <f t="shared" si="4"/>
        <v>1</v>
      </c>
      <c r="I74" s="35" t="b">
        <f>(C18&gt;0)</f>
        <v>0</v>
      </c>
      <c r="J74" s="35"/>
      <c r="K74" s="35" t="b">
        <f>(E18&gt;0)</f>
        <v>0</v>
      </c>
      <c r="L74" s="6" t="s">
        <v>31</v>
      </c>
      <c r="M74" s="32"/>
    </row>
    <row r="75" spans="1:13" hidden="1" x14ac:dyDescent="0.2">
      <c r="A75" s="6"/>
      <c r="C75" s="35"/>
      <c r="D75" s="35"/>
      <c r="H75" s="35"/>
      <c r="I75" s="35"/>
      <c r="J75" s="32"/>
      <c r="K75" s="35"/>
      <c r="L75" s="32"/>
      <c r="M75" s="32"/>
    </row>
  </sheetData>
  <sheetProtection algorithmName="SHA-512" hashValue="vSG7uGZqfcgslTAqeTF/zXa1VY5v4t1prPYyZIgjTGvxo2NzwIHPRCJJni1sBwQx+gLgrzIbKCtY2BiSbLatNw==" saltValue="ygudGYCxSwAyXAikjEpa1w==" spinCount="100000" sheet="1" selectLockedCells="1"/>
  <protectedRanges>
    <protectedRange password="C2ED" sqref="C6:C7 G17 C9:C10 C17:E23 C13:E16 G15:G16" name="Range1"/>
  </protectedRanges>
  <mergeCells count="6">
    <mergeCell ref="C27:F27"/>
    <mergeCell ref="G27:K27"/>
    <mergeCell ref="L27:M27"/>
    <mergeCell ref="C42:F42"/>
    <mergeCell ref="G42:L42"/>
    <mergeCell ref="M42:N42"/>
  </mergeCells>
  <printOptions horizontalCentered="1"/>
  <pageMargins left="0.75" right="0.75" top="1" bottom="1" header="0.5" footer="0.5"/>
  <pageSetup scale="46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AF4CEB39F9B449C238CB63259F5FB" ma:contentTypeVersion="2" ma:contentTypeDescription="Create a new document." ma:contentTypeScope="" ma:versionID="da0114f09162f21fb9af9bcb87813f0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f8e5ac670cb4d87f65b3c7103e118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36574-D780-4890-90B4-C5E93D6D11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8AED7-B2FD-42FF-B3DF-574126E51A6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235346-335E-4AD2-822E-D161126F4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Prudential Requirement</vt:lpstr>
      <vt:lpstr>'Prudential Requirement'!Print_Area</vt:lpstr>
    </vt:vector>
  </TitlesOfParts>
  <Company>EPCOR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pwong</dc:creator>
  <cp:lastModifiedBy>Halliday, Joel</cp:lastModifiedBy>
  <cp:lastPrinted>2015-11-24T00:25:03Z</cp:lastPrinted>
  <dcterms:created xsi:type="dcterms:W3CDTF">2000-11-09T22:19:22Z</dcterms:created>
  <dcterms:modified xsi:type="dcterms:W3CDTF">2026-03-30T20:17:12Z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0x010100222AF4CEB39F9B449C238CB63259F5FB</vt:lpwstr>
  </property>
</Properties>
</file>