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C:\Users\awright\Downloads\"/>
    </mc:Choice>
  </mc:AlternateContent>
  <xr:revisionPtr revIDLastSave="0" documentId="13_ncr:1_{FD1071DC-8FE2-4F2C-B089-29AE1E23ABD0}" xr6:coauthVersionLast="47" xr6:coauthVersionMax="47" xr10:uidLastSave="{00000000-0000-0000-0000-000000000000}"/>
  <bookViews>
    <workbookView xWindow="-120" yWindow="-120" windowWidth="29040" windowHeight="15720" activeTab="1" xr2:uid="{00000000-000D-0000-FFFF-FFFF00000000}"/>
  </bookViews>
  <sheets>
    <sheet name="User Instructions" sheetId="4" r:id="rId1"/>
    <sheet name="Drainage Appurtenance Info" sheetId="2" r:id="rId2"/>
    <sheet name="Command Sheet" sheetId="5" state="hidden" r:id="rId3"/>
    <sheet name="Spill_Helper Sheet" sheetId="6" state="hidden" r:id="rId4"/>
  </sheets>
  <definedNames>
    <definedName name="Insulation">'Command Sheet'!#REF!</definedName>
    <definedName name="Other">'Command Sheet'!$A$11</definedName>
    <definedName name="Pipe_insulators_and_spacers_for_bored_undercrossings">'Command Sheet'!#REF!</definedName>
    <definedName name="_xlnm.Print_Area" localSheetId="0">'User Instructions'!$A$1:$AA$78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6" l="1" a="1"/>
  <c r="B39" i="6" s="1"/>
  <c r="B21" i="6" a="1"/>
  <c r="B21" i="6" s="1"/>
  <c r="B40" i="6" a="1"/>
  <c r="B40" i="6" s="1"/>
  <c r="B36" i="6" a="1"/>
  <c r="B36" i="6" s="1"/>
  <c r="B35" i="6" a="1"/>
  <c r="B35" i="6" s="1"/>
  <c r="B34" i="6" a="1"/>
  <c r="B34" i="6" s="1"/>
  <c r="B31" i="6" a="1"/>
  <c r="B31" i="6" s="1"/>
  <c r="B30" i="6" a="1"/>
  <c r="B30" i="6" s="1"/>
  <c r="B29" i="6" a="1"/>
  <c r="B29" i="6" s="1"/>
  <c r="B25" i="6" a="1"/>
  <c r="B25" i="6" s="1"/>
  <c r="B26" i="6" a="1"/>
  <c r="B26" i="6" s="1"/>
  <c r="B24" i="6" a="1"/>
  <c r="B24" i="6" s="1"/>
  <c r="B20" i="6" a="1"/>
  <c r="B20" i="6" s="1"/>
  <c r="B19" i="6" a="1"/>
  <c r="B19" i="6" s="1"/>
  <c r="B16" i="6" a="1"/>
  <c r="B16" i="6" s="1"/>
  <c r="B15" i="6" a="1"/>
  <c r="B15" i="6" s="1"/>
  <c r="B14" i="6" a="1"/>
  <c r="B14" i="6" s="1"/>
  <c r="B11" i="6" a="1"/>
  <c r="B11" i="6" s="1"/>
  <c r="B10" i="6" a="1"/>
  <c r="B10" i="6" s="1"/>
  <c r="B9" i="6" a="1"/>
  <c r="B9" i="6" s="1"/>
  <c r="B6" i="6" a="1"/>
  <c r="B6" i="6" s="1"/>
  <c r="B5" i="6" a="1"/>
  <c r="B5" i="6" s="1"/>
  <c r="B4" i="6" a="1"/>
  <c r="B4" i="6" s="1"/>
  <c r="B41" i="6" a="1"/>
  <c r="B41" i="6" s="1"/>
  <c r="B38" i="6" l="1"/>
  <c r="B33" i="6"/>
  <c r="B28" i="6"/>
  <c r="B23" i="6"/>
  <c r="B3" i="6"/>
  <c r="B8" i="6"/>
  <c r="B13" i="6"/>
  <c r="B1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<sst xmlns="http://schemas.openxmlformats.org/spreadsheetml/2006/main" count="716" uniqueCount="290">
  <si>
    <t>User Instructions</t>
  </si>
  <si>
    <t>Drainage Appurtenance Information</t>
  </si>
  <si>
    <t>1.</t>
  </si>
  <si>
    <t>2.</t>
  </si>
  <si>
    <t xml:space="preserve">Fill in the information regarding the project on the lines provided. </t>
  </si>
  <si>
    <t>3.</t>
  </si>
  <si>
    <t xml:space="preserve">Fill out the required appurtenance information using the drop down lists provided. </t>
  </si>
  <si>
    <t>4.</t>
  </si>
  <si>
    <t xml:space="preserve">If additional information or the information is not listed, please fill out in the notes section regarding the sub-product, product, model and manufacturer. Any other information please fill in the notes as well. </t>
  </si>
  <si>
    <t>5.</t>
  </si>
  <si>
    <t xml:space="preserve">If the project involves more than one main category item, select the row number on the ruler and copy entire row. Right click on the main category below the one wanting to duplicate and paste copied items. Fill out the information regarding the multiple item(s). </t>
  </si>
  <si>
    <t>6.</t>
  </si>
  <si>
    <t>Once all items are filled out as requested, check the awknowledgement and sign the document.</t>
  </si>
  <si>
    <t>BC Request Type</t>
  </si>
  <si>
    <t>ASP</t>
  </si>
  <si>
    <t>NSP</t>
  </si>
  <si>
    <t>Servicing Agreement:</t>
  </si>
  <si>
    <t>EPCOR Project Number:</t>
  </si>
  <si>
    <t>Subdivision</t>
  </si>
  <si>
    <t>Consultant:</t>
  </si>
  <si>
    <t>Consultant Project Number:</t>
  </si>
  <si>
    <t>Other</t>
  </si>
  <si>
    <t>Contractor:</t>
  </si>
  <si>
    <t>Developer:</t>
  </si>
  <si>
    <t>Date:</t>
  </si>
  <si>
    <t>Input</t>
  </si>
  <si>
    <t>Yes</t>
  </si>
  <si>
    <t>Main Category</t>
  </si>
  <si>
    <t>Sub-Category</t>
  </si>
  <si>
    <t>Product</t>
  </si>
  <si>
    <t>Model</t>
  </si>
  <si>
    <t>Manufacturer</t>
  </si>
  <si>
    <t>Notes</t>
  </si>
  <si>
    <t>Pipe</t>
  </si>
  <si>
    <t>Catch Basin</t>
  </si>
  <si>
    <t>Manhole</t>
  </si>
  <si>
    <t>Control Structure</t>
  </si>
  <si>
    <t>LID</t>
  </si>
  <si>
    <t>Pump</t>
  </si>
  <si>
    <t>Corrosion Protection</t>
  </si>
  <si>
    <t>Miscellaneous</t>
  </si>
  <si>
    <t>Print Name:</t>
  </si>
  <si>
    <t>Signature:</t>
  </si>
  <si>
    <t>Company:</t>
  </si>
  <si>
    <t>Insulation</t>
  </si>
  <si>
    <t>Coating</t>
  </si>
  <si>
    <t>PVC</t>
  </si>
  <si>
    <t>Casing</t>
  </si>
  <si>
    <t>Concrete</t>
  </si>
  <si>
    <t>Fitting</t>
  </si>
  <si>
    <t>HDPE</t>
  </si>
  <si>
    <t>Polypropylene</t>
  </si>
  <si>
    <t>Connector</t>
  </si>
  <si>
    <t>BL-75-20EP</t>
  </si>
  <si>
    <t>Plainsman Manufacturing Inc.</t>
  </si>
  <si>
    <t>Step</t>
  </si>
  <si>
    <t>Anchor</t>
  </si>
  <si>
    <t>SS 316</t>
  </si>
  <si>
    <t>Grate</t>
  </si>
  <si>
    <t>Mixer</t>
  </si>
  <si>
    <t>Electrical</t>
  </si>
  <si>
    <t>Xylem Water Solutions</t>
  </si>
  <si>
    <t>NPR-5304</t>
  </si>
  <si>
    <t>Grout</t>
  </si>
  <si>
    <t>Sika Canada Inc.</t>
  </si>
  <si>
    <t>Pipe insulators and spacers for bored undercrossings</t>
  </si>
  <si>
    <t>The Dow Chemical Company</t>
  </si>
  <si>
    <t>Kent-Seal</t>
  </si>
  <si>
    <t>Stormceptor</t>
  </si>
  <si>
    <t>Tylox Superseal</t>
  </si>
  <si>
    <t>Galvanized Steel</t>
  </si>
  <si>
    <t>Triplex Liner System</t>
  </si>
  <si>
    <t>Swivel Anchor</t>
  </si>
  <si>
    <t>Honeywell Miller</t>
  </si>
  <si>
    <t>Duralite</t>
  </si>
  <si>
    <t>Silva Cells</t>
  </si>
  <si>
    <t>Flygt N-Technology Water &amp; Wastewater Pumps N-3000 SERIES</t>
  </si>
  <si>
    <t>Knife gate valve</t>
  </si>
  <si>
    <t>Wey Victaulic</t>
  </si>
  <si>
    <t>NPR-5305</t>
  </si>
  <si>
    <t>AGRU America Inc.</t>
  </si>
  <si>
    <t>Sikacrete-08 SCC</t>
  </si>
  <si>
    <t>Non-shrink Sulphate resistant grout (Type HS)</t>
  </si>
  <si>
    <t>Cementitious waterproofing Vandex</t>
  </si>
  <si>
    <t xml:space="preserve">DOW HI-40 Styrofoam </t>
  </si>
  <si>
    <t>Enviro-Tite SDR35 – up to 375 mm</t>
  </si>
  <si>
    <t>Shielded coupling</t>
  </si>
  <si>
    <t>Flat Top Adaptor</t>
  </si>
  <si>
    <t>Urecon Ltd.</t>
  </si>
  <si>
    <t>Proform Construction Products Inc.</t>
  </si>
  <si>
    <t>Kent Seal</t>
  </si>
  <si>
    <t>Aluminum</t>
  </si>
  <si>
    <t>Triplex-11600</t>
  </si>
  <si>
    <t>CONTECH Engineered Solutions LLC</t>
  </si>
  <si>
    <t>RACSWS100C-316C (for the concrete mount)</t>
  </si>
  <si>
    <t>Climbtech</t>
  </si>
  <si>
    <t>Flygt Grinder Pumps M-3000 SERIES</t>
  </si>
  <si>
    <t>Valve cap with sewer or storm marking similar to water valve cap</t>
  </si>
  <si>
    <t>Norwood Foundry</t>
  </si>
  <si>
    <t>Spectrashield</t>
  </si>
  <si>
    <t>Carboline</t>
  </si>
  <si>
    <t>Planitop X</t>
  </si>
  <si>
    <t>Sikagard-75 Epocem</t>
  </si>
  <si>
    <t>Pre-insulated pipes</t>
  </si>
  <si>
    <t>Triplex-6800</t>
  </si>
  <si>
    <t>Synertech</t>
  </si>
  <si>
    <t>Siemens</t>
  </si>
  <si>
    <t>SewerGard 210 GL Glaze</t>
  </si>
  <si>
    <t>CCI Spectrum LLC</t>
  </si>
  <si>
    <t>Sikagrout-212 SR</t>
  </si>
  <si>
    <t>Sika MT Primer</t>
  </si>
  <si>
    <t>Master Builders Solutions</t>
  </si>
  <si>
    <t>Insulation Kits for Buried Fittings -
Polymer coating</t>
  </si>
  <si>
    <t>PSM SDR35 x Ultra-Rib adaptor</t>
  </si>
  <si>
    <t>PSX: Direct Drive</t>
  </si>
  <si>
    <t>CDS</t>
  </si>
  <si>
    <t>Polyethylene Coated Aluminum</t>
  </si>
  <si>
    <t>Ceilcote 680 Primer</t>
  </si>
  <si>
    <t>MME Flexible Resin</t>
  </si>
  <si>
    <t>Sikagard E.W.L. Trowel Grade</t>
  </si>
  <si>
    <t>MME Multiurethanes</t>
  </si>
  <si>
    <t>Adhesive coated cross-linked
polyethylene sleeve</t>
  </si>
  <si>
    <t>Ultra-Rib PVC Profile Pipe 200 - 600 mm</t>
  </si>
  <si>
    <t>Henry Company Innovative Manufacturing Inc.</t>
  </si>
  <si>
    <t>Ceilcote 664 Ceilgard</t>
  </si>
  <si>
    <t>Sikagard E.W.L. Bonding Agent</t>
  </si>
  <si>
    <t>Insulation Foamed in Place</t>
  </si>
  <si>
    <t>IPEX Inc.</t>
  </si>
  <si>
    <t>Ceilcote 610 Ceilpatch</t>
  </si>
  <si>
    <t>AkzoNobel</t>
  </si>
  <si>
    <t>Heat-shrink tape for sealing
insulation half shells against moisture
adaptable to flexible installations</t>
  </si>
  <si>
    <t>Hamilton Kent</t>
  </si>
  <si>
    <t>Northern Pipe Products</t>
  </si>
  <si>
    <t>Rain Bird Corporation</t>
  </si>
  <si>
    <t>Next Polymers</t>
  </si>
  <si>
    <t>MSU Mississauga Ltd.</t>
  </si>
  <si>
    <t>DeepRoot</t>
  </si>
  <si>
    <t>Diamond Plastics</t>
  </si>
  <si>
    <t>MSA Safety Inc.</t>
  </si>
  <si>
    <t>InfraChoice</t>
  </si>
  <si>
    <t>Xypex Chemical Corporation</t>
  </si>
  <si>
    <t>McNeil Technologies Inc.</t>
  </si>
  <si>
    <t>Fernco Connectors Ltd.</t>
  </si>
  <si>
    <t>Galaxy Plastics</t>
  </si>
  <si>
    <t>Multi-Fittings Inc.</t>
  </si>
  <si>
    <t>Press-Seal Corporation</t>
  </si>
  <si>
    <t>Backflow preventor</t>
  </si>
  <si>
    <t>Flap gate</t>
  </si>
  <si>
    <t>Fontaine Aquanox</t>
  </si>
  <si>
    <t>Beehive grate locking on Type 6A frame</t>
  </si>
  <si>
    <t>TF-39BGL</t>
  </si>
  <si>
    <t>Trojan Industries</t>
  </si>
  <si>
    <t>Flow through frame Type C/K-1</t>
  </si>
  <si>
    <t>Modified Type F-51 with rear outlet</t>
  </si>
  <si>
    <t>T-K1FTF</t>
  </si>
  <si>
    <t>TF-51SIFU</t>
  </si>
  <si>
    <t>Maxi Jumbo Rectangular</t>
  </si>
  <si>
    <t>Permeable Paver Jointing and Bedding</t>
  </si>
  <si>
    <t>Heavy vehicle jointing</t>
  </si>
  <si>
    <t>Flexible resin jointing</t>
  </si>
  <si>
    <t>Gravel Binder</t>
  </si>
  <si>
    <t>Thin set</t>
  </si>
  <si>
    <t>ROMEX FLEX JOINT</t>
  </si>
  <si>
    <t>ROMEX TRASS BED</t>
  </si>
  <si>
    <t>ROMEX North America</t>
  </si>
  <si>
    <t>Flygt Single Speed Mixer Installed Model 4610.180</t>
  </si>
  <si>
    <t>SWIFT Flexible coupling</t>
  </si>
  <si>
    <t>Terraform HS-40</t>
  </si>
  <si>
    <t>Beaver Plastics</t>
  </si>
  <si>
    <t>Cretex Pro-Ring</t>
  </si>
  <si>
    <t>Cretex</t>
  </si>
  <si>
    <t>HYMAX2 grip coupling</t>
  </si>
  <si>
    <t>HYMAX</t>
  </si>
  <si>
    <t>Triplex - 4400</t>
  </si>
  <si>
    <t>Liner</t>
  </si>
  <si>
    <t>Structural Glass Reinforced Plastic (GRP/FRP) lining systems</t>
  </si>
  <si>
    <t>Sewer adapters for connecting to existing building service connections</t>
  </si>
  <si>
    <t>Asphalt_mastic_vapor_barrier_coating_to_waterproof_exterior_surfaces_of_half_shells_or_sprayed_in_place_foam</t>
  </si>
  <si>
    <t xml:space="preserve">Main Category </t>
  </si>
  <si>
    <t>Bakor #110-14 Insul-Mastic #7505</t>
  </si>
  <si>
    <t>Products</t>
  </si>
  <si>
    <t>Canusa-CPSnVent RAYCHEM</t>
  </si>
  <si>
    <t>Portafoam®</t>
  </si>
  <si>
    <t>OptionsPipe</t>
  </si>
  <si>
    <t>Subcategory</t>
  </si>
  <si>
    <t>OptionsCatchBasin</t>
  </si>
  <si>
    <t>OptionsManhole</t>
  </si>
  <si>
    <t>OptionsControlStructure</t>
  </si>
  <si>
    <t>OptionsLID</t>
  </si>
  <si>
    <t>OptionsPump</t>
  </si>
  <si>
    <t>OptionsCorrosionProtection</t>
  </si>
  <si>
    <t>OptionsMiscellaneous</t>
  </si>
  <si>
    <t>Oil-Grit Separator</t>
  </si>
  <si>
    <t>Imbrium Systems, Inc.</t>
  </si>
  <si>
    <t xml:space="preserve">1. Gives the drop downs of the Products </t>
  </si>
  <si>
    <t>2. Gives the drop downs for the Models</t>
  </si>
  <si>
    <t>3. Gives the drop downs for the Manufacturers</t>
  </si>
  <si>
    <t>Models</t>
  </si>
  <si>
    <t>Manufacturers</t>
  </si>
  <si>
    <t>Valve</t>
  </si>
  <si>
    <t>Water control gates on control maintenance holes</t>
  </si>
  <si>
    <t xml:space="preserve">Series 60 with RMX mount </t>
  </si>
  <si>
    <t>Series 60 with RMX mount</t>
  </si>
  <si>
    <t>Junction Box</t>
  </si>
  <si>
    <t>Various Sizes</t>
  </si>
  <si>
    <t>Oldcastle Infastructure</t>
  </si>
  <si>
    <t>VB-Max</t>
  </si>
  <si>
    <t>ROMEX D2000</t>
  </si>
  <si>
    <t>ROMEX PROFI-DEKO</t>
  </si>
  <si>
    <t>ROME ADHESION ELUTRIANT</t>
  </si>
  <si>
    <t>Paver Bedding</t>
  </si>
  <si>
    <t>Soil Cell</t>
  </si>
  <si>
    <t>Stratavault 30 and 40 series soil cells</t>
  </si>
  <si>
    <t xml:space="preserve">Citygreen </t>
  </si>
  <si>
    <t>Neopoxy (Spray or hand application)</t>
  </si>
  <si>
    <t>Neopoxy LLC.</t>
  </si>
  <si>
    <t>RACSWS100S-316 (for the steel mount)</t>
  </si>
  <si>
    <t xml:space="preserve">SWS100C </t>
  </si>
  <si>
    <t xml:space="preserve">SWS100S </t>
  </si>
  <si>
    <t>Dry &amp; Wet Well</t>
  </si>
  <si>
    <t>316 stainless steel cartridge knife gate</t>
  </si>
  <si>
    <t xml:space="preserve">Wet Well </t>
  </si>
  <si>
    <t>Reactimine 760</t>
  </si>
  <si>
    <t>Sauereisen, Inc.</t>
  </si>
  <si>
    <t>Clayburn Services Ltd.</t>
  </si>
  <si>
    <t>Regulator Level ENM-10 w/50m Cable</t>
  </si>
  <si>
    <t>Sensor Ultrasonic Level Multipranger 100</t>
  </si>
  <si>
    <t>PVC PSM SDR14/SDR18 for sewer forcemains and trenchless applications</t>
  </si>
  <si>
    <t>Silvertip Casing Spacers</t>
  </si>
  <si>
    <t>Silvertip ESP</t>
  </si>
  <si>
    <t>Silvertip ESW end seal</t>
  </si>
  <si>
    <t>Reinforced circular concrete pipe and all related products, fittings, bends, reducers, increasers, plugs, caps, and radius pipe.</t>
  </si>
  <si>
    <t>Inland Pipe Precon Manufacturing Ltd.</t>
  </si>
  <si>
    <t>Flexible coupling</t>
  </si>
  <si>
    <t>Fernco Connectors</t>
  </si>
  <si>
    <t>Rollee Industrial Products</t>
  </si>
  <si>
    <t>PVC PSM SDR35 Elbow, Tee, Wye, 
Bend, Long radius bend</t>
  </si>
  <si>
    <t>Service connector - EX tee insert type with rubber gasket sleeve and stainless steel clamp</t>
  </si>
  <si>
    <t>Gasketted "strap-on" Tee (or Wye) saddle with two stainless steel clamps for PVC mains</t>
  </si>
  <si>
    <t>HKT Service connector for 300 mm to 750 mm diameter concrete pipe only</t>
  </si>
  <si>
    <t>PlumbQwik HKT (for concrete pipe)</t>
  </si>
  <si>
    <t>FRP/GRP</t>
  </si>
  <si>
    <t>Centrifugally cast, glass-fiber_x0002_reinforced thermosetting, polymer mortar pipe</t>
  </si>
  <si>
    <t>HOBAS Pipe USE, Inc.</t>
  </si>
  <si>
    <t>PVC PSM SDR35</t>
  </si>
  <si>
    <t>Napco Royal</t>
  </si>
  <si>
    <t>SaniTite HP, for stormwater systems 300mm to 750mm (dual wall) 750mm to 1050mm (triple wall)</t>
  </si>
  <si>
    <t>ADS</t>
  </si>
  <si>
    <t>Catch Basins and all related products: base slabs, flat caps, transitions, risers and grade rings.</t>
  </si>
  <si>
    <t>S3 Precast</t>
  </si>
  <si>
    <t xml:space="preserve">Tanks-A-Lot </t>
  </si>
  <si>
    <t>Inland Pipe</t>
  </si>
  <si>
    <t>Precon Manufacturing Ltd.</t>
  </si>
  <si>
    <t>Seal/Gasket</t>
  </si>
  <si>
    <t>Maintenance hole</t>
  </si>
  <si>
    <t>Maintenance holes and All related products: base slabs, flat caps, transitions, risers, monolithic bases, tapered tops, drop connections, pre_x0002_benching, and grade rings</t>
  </si>
  <si>
    <t>Model# 350</t>
  </si>
  <si>
    <t xml:space="preserve">MSA  Latchways Vertical Ladder 
Lifeline System </t>
  </si>
  <si>
    <t>Model # 360</t>
  </si>
  <si>
    <t>Tylox Cobra style boot ocnnector</t>
  </si>
  <si>
    <t>Frame, covers, grates</t>
  </si>
  <si>
    <t>Frames, covers, and grates for drainage maintenance holes, catch basins and associated structures</t>
  </si>
  <si>
    <t>D&amp;L Foundry Inc.</t>
  </si>
  <si>
    <t>Norwood Foundry Ltd.</t>
  </si>
  <si>
    <t>Precast reinforced concrete box sections and all related products: fittings, bends, reducers, increasers, plugs, caps, and radius boxes</t>
  </si>
  <si>
    <t xml:space="preserve">Nova Form PVC Liner: up to 750 mm </t>
  </si>
  <si>
    <t>Waterproofing</t>
  </si>
  <si>
    <t>Cementitious waterproofind Xypex</t>
  </si>
  <si>
    <t>Liner/Coating</t>
  </si>
  <si>
    <t>Triplex- 5600</t>
  </si>
  <si>
    <t>Channeline International Fiberglass manufacturing L.L.C.</t>
  </si>
  <si>
    <t>Concrete repair</t>
  </si>
  <si>
    <t>MAPEI Inc.</t>
  </si>
  <si>
    <t>Target products Ltd.</t>
  </si>
  <si>
    <t>MasterFlow – Metallic Non-Shrink Grout (Formerly Embeco)</t>
  </si>
  <si>
    <t>Protective Coating</t>
  </si>
  <si>
    <t>Sikadur®-32 Hi-Mod</t>
  </si>
  <si>
    <t xml:space="preserve">The Euclid Chemical Company </t>
  </si>
  <si>
    <t>Agru-UltraGrip 19mm anchor</t>
  </si>
  <si>
    <t>Agru-UltraGrip 13mm anchor</t>
  </si>
  <si>
    <t>-</t>
  </si>
  <si>
    <t xml:space="preserve">This page uses dynamic arrays that will change when the tables are affected, try to not touch these and only the tables </t>
  </si>
  <si>
    <t>Excel Sheet Instructions:
-This system of dependent drop downs are utilizing the table names. You can rename them by clicking into a cell of the table, finding the temporary ribbon that says 'Table Design'.
          The 'Working' table that is mentioned in the code on Spill_Helper Sheet is refering to the Drop downs on the Drainage Appurtenance Info Sheet.
-The Table entries are filtered and sorted through on the spill sheet. The spill sheet also puts the data in a format acceptable for the data validation on the main working table.</t>
  </si>
  <si>
    <t>This video was the base to making this coding format:</t>
  </si>
  <si>
    <t>https://youtu.be/8l9Wp0T_SOE</t>
  </si>
  <si>
    <t>Maintenance Hole</t>
  </si>
  <si>
    <t>Amrize (Lafarge) Canada Inc.</t>
  </si>
  <si>
    <t>Note: Make edits in this "Command Sheet" tab, "Spill_Helper Sheet" should not be changed and is locked (no password) to prevent accidental changes</t>
  </si>
  <si>
    <t>Waste Water Appurtenance Information</t>
  </si>
  <si>
    <t>Please read and review the Waste Water Appurtenance Information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</si>
</sst>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8"/>
      <color theme="1"/>
      <name val="Calibri"/>
      <family val="2"/>
      <scheme val="minor"/>
    </font>
    <font>
      <sz val="11"/>
      <color theme="0"/>
      <name val="Calibri"/>
      <family val="2"/>
      <scheme val="minor"/>
    </font>
    <font>
      <sz val="8"/>
      <color rgb="FF000000"/>
      <name val="Segoe UI"/>
      <family val="2"/>
    </font>
    <font>
      <b/>
      <sz val="11"/>
      <color theme="0"/>
      <name val="Calibri"/>
      <family val="2"/>
      <scheme val="minor"/>
    </font>
    <font>
      <sz val="11"/>
      <name val="Calibri"/>
      <family val="2"/>
      <scheme val="minor"/>
    </font>
    <font>
      <sz val="8"/>
      <name val="Calibri"/>
      <family val="2"/>
      <scheme val="minor"/>
    </font>
    <font>
      <b/>
      <sz val="11"/>
      <name val="Calibri"/>
      <family val="2"/>
      <scheme val="minor"/>
    </font>
    <font>
      <u/>
      <sz val="11"/>
      <color theme="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8" tint="-0.249977111117893"/>
        <bgColor indexed="64"/>
      </patternFill>
    </fill>
    <fill>
      <patternFill patternType="solid">
        <fgColor theme="1"/>
        <bgColor indexed="64"/>
      </patternFill>
    </fill>
    <fill>
      <patternFill patternType="solid">
        <fgColor theme="2" tint="-9.9978637043366805E-2"/>
        <bgColor indexed="64"/>
      </patternFill>
    </fill>
    <fill>
      <patternFill patternType="solid">
        <fgColor theme="4"/>
        <bgColor theme="4"/>
      </patternFill>
    </fill>
  </fills>
  <borders count="29">
    <border>
      <left/>
      <right/>
      <top/>
      <bottom/>
      <diagonal/>
    </border>
    <border>
      <left/>
      <right/>
      <top style="dashed">
        <color indexed="64"/>
      </top>
      <bottom style="dashed">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theme="4" tint="0.39997558519241921"/>
      </left>
      <right/>
      <top/>
      <bottom/>
      <diagonal/>
    </border>
    <border>
      <left/>
      <right style="thin">
        <color theme="4" tint="0.39997558519241921"/>
      </right>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diagonal/>
    </border>
    <border>
      <left/>
      <right/>
      <top style="thin">
        <color theme="0"/>
      </top>
      <bottom style="medium">
        <color indexed="64"/>
      </bottom>
      <diagonal/>
    </border>
    <border>
      <left/>
      <right style="medium">
        <color indexed="64"/>
      </right>
      <top/>
      <bottom style="thin">
        <color theme="0"/>
      </bottom>
      <diagonal/>
    </border>
    <border>
      <left/>
      <right style="medium">
        <color indexed="64"/>
      </right>
      <top style="thin">
        <color theme="0"/>
      </top>
      <bottom style="thin">
        <color theme="0"/>
      </bottom>
      <diagonal/>
    </border>
  </borders>
  <cellStyleXfs count="2">
    <xf numFmtId="0" fontId="0" fillId="0" borderId="0"/>
    <xf numFmtId="0" fontId="8" fillId="0" borderId="0" applyNumberFormat="0" applyFill="0" applyBorder="0" applyAlignment="0" applyProtection="0"/>
  </cellStyleXfs>
  <cellXfs count="56">
    <xf numFmtId="0" fontId="0" fillId="0" borderId="0" xfId="0"/>
    <xf numFmtId="0" fontId="0" fillId="3" borderId="0" xfId="0" applyFill="1"/>
    <xf numFmtId="0" fontId="0" fillId="2" borderId="0" xfId="0" applyFill="1"/>
    <xf numFmtId="0" fontId="0" fillId="2" borderId="0" xfId="0" applyFill="1" applyAlignment="1">
      <alignment horizontal="right"/>
    </xf>
    <xf numFmtId="0" fontId="0" fillId="2" borderId="6"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12" xfId="0" applyFill="1" applyBorder="1" applyAlignment="1">
      <alignment horizontal="center" vertical="center" wrapText="1"/>
    </xf>
    <xf numFmtId="0" fontId="1" fillId="2" borderId="0" xfId="0" applyFont="1" applyFill="1"/>
    <xf numFmtId="0" fontId="0" fillId="2" borderId="7" xfId="0" applyFill="1" applyBorder="1"/>
    <xf numFmtId="0" fontId="2" fillId="4" borderId="5" xfId="0" applyFont="1" applyFill="1" applyBorder="1" applyAlignment="1">
      <alignment horizontal="center" vertical="center"/>
    </xf>
    <xf numFmtId="0" fontId="2" fillId="4" borderId="4" xfId="0" applyFont="1" applyFill="1" applyBorder="1" applyAlignment="1">
      <alignment horizontal="center" vertical="center"/>
    </xf>
    <xf numFmtId="0" fontId="0" fillId="2" borderId="0" xfId="0" applyFill="1" applyAlignment="1">
      <alignment horizontal="left" vertical="center" wrapText="1"/>
    </xf>
    <xf numFmtId="0" fontId="0" fillId="0" borderId="0" xfId="0" applyAlignment="1">
      <alignment wrapText="1"/>
    </xf>
    <xf numFmtId="0" fontId="0" fillId="0" borderId="2" xfId="0" applyBorder="1" applyAlignment="1">
      <alignment horizontal="center" vertical="center" wrapText="1"/>
    </xf>
    <xf numFmtId="0" fontId="0" fillId="6" borderId="0" xfId="0" applyFill="1"/>
    <xf numFmtId="0" fontId="0" fillId="0" borderId="2" xfId="0" applyBorder="1"/>
    <xf numFmtId="0" fontId="0" fillId="2" borderId="2" xfId="0" applyFill="1" applyBorder="1" applyAlignment="1">
      <alignment horizontal="left" vertical="center" wrapText="1"/>
    </xf>
    <xf numFmtId="0" fontId="5" fillId="5" borderId="0" xfId="0" applyFont="1" applyFill="1"/>
    <xf numFmtId="0" fontId="0" fillId="0" borderId="14" xfId="0" applyBorder="1"/>
    <xf numFmtId="0" fontId="0" fillId="6" borderId="3" xfId="0" applyFill="1" applyBorder="1"/>
    <xf numFmtId="0" fontId="0" fillId="3" borderId="15" xfId="0" applyFill="1" applyBorder="1" applyAlignment="1">
      <alignment horizontal="center"/>
    </xf>
    <xf numFmtId="0" fontId="0" fillId="3" borderId="13" xfId="0" applyFill="1" applyBorder="1" applyAlignment="1">
      <alignment horizontal="center"/>
    </xf>
    <xf numFmtId="0" fontId="4" fillId="7" borderId="0" xfId="0" applyFont="1" applyFill="1"/>
    <xf numFmtId="0" fontId="0" fillId="0" borderId="2" xfId="0" applyBorder="1" applyAlignment="1">
      <alignment wrapText="1"/>
    </xf>
    <xf numFmtId="0" fontId="4" fillId="7" borderId="16" xfId="0" applyFont="1" applyFill="1" applyBorder="1"/>
    <xf numFmtId="0" fontId="4" fillId="7" borderId="17" xfId="0" applyFont="1" applyFill="1" applyBorder="1"/>
    <xf numFmtId="0" fontId="0" fillId="0" borderId="13" xfId="0" applyBorder="1" applyAlignment="1">
      <alignment horizontal="center" vertical="center" wrapText="1"/>
    </xf>
    <xf numFmtId="0" fontId="7" fillId="0" borderId="2" xfId="0" applyFont="1" applyBorder="1" applyAlignment="1">
      <alignment horizontal="center" vertical="center" wrapText="1"/>
    </xf>
    <xf numFmtId="0" fontId="8" fillId="0" borderId="0" xfId="1"/>
    <xf numFmtId="0" fontId="1" fillId="2" borderId="0" xfId="0" applyFont="1" applyFill="1" applyAlignment="1">
      <alignment horizontal="center" vertical="center"/>
    </xf>
    <xf numFmtId="20" fontId="0" fillId="2" borderId="0" xfId="0" quotePrefix="1" applyNumberFormat="1" applyFill="1" applyAlignment="1">
      <alignment horizontal="right" vertical="top"/>
    </xf>
    <xf numFmtId="0" fontId="0" fillId="2" borderId="0" xfId="0" applyFill="1" applyAlignment="1">
      <alignment horizontal="left" vertical="top"/>
    </xf>
    <xf numFmtId="0" fontId="0" fillId="2" borderId="0" xfId="0" applyFill="1" applyAlignment="1">
      <alignment horizontal="left" vertical="center" wrapText="1"/>
    </xf>
    <xf numFmtId="0" fontId="0" fillId="2" borderId="0" xfId="0" quotePrefix="1" applyFill="1" applyAlignment="1">
      <alignment horizontal="right" vertical="top"/>
    </xf>
    <xf numFmtId="0" fontId="0" fillId="2" borderId="0" xfId="0" applyFill="1" applyAlignment="1">
      <alignment horizontal="right" vertical="top"/>
    </xf>
    <xf numFmtId="0" fontId="0" fillId="2" borderId="0" xfId="0" applyFill="1" applyAlignment="1">
      <alignment horizontal="left" wrapText="1"/>
    </xf>
    <xf numFmtId="0" fontId="0" fillId="3" borderId="8" xfId="0" applyFill="1" applyBorder="1" applyAlignment="1">
      <alignment horizontal="center"/>
    </xf>
    <xf numFmtId="0" fontId="0" fillId="3" borderId="10" xfId="0" applyFill="1" applyBorder="1" applyAlignment="1">
      <alignment horizontal="center"/>
    </xf>
    <xf numFmtId="0" fontId="0" fillId="3" borderId="9" xfId="0" applyFill="1" applyBorder="1" applyAlignment="1">
      <alignment horizontal="center"/>
    </xf>
    <xf numFmtId="0" fontId="0" fillId="2" borderId="0" xfId="0" applyFill="1" applyAlignment="1">
      <alignment horizontal="center"/>
    </xf>
    <xf numFmtId="0" fontId="0" fillId="2" borderId="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vertical="center" wrapText="1"/>
    </xf>
    <xf numFmtId="0" fontId="2" fillId="4" borderId="18" xfId="0" applyFont="1" applyFill="1" applyBorder="1" applyAlignment="1">
      <alignment horizontal="center" vertical="center"/>
    </xf>
    <xf numFmtId="0" fontId="0" fillId="3" borderId="19" xfId="0" applyFill="1" applyBorder="1" applyAlignment="1">
      <alignment horizontal="center"/>
    </xf>
    <xf numFmtId="0" fontId="0" fillId="2" borderId="20" xfId="0" applyFill="1" applyBorder="1" applyAlignment="1">
      <alignment horizontal="center" vertical="center" wrapText="1"/>
    </xf>
    <xf numFmtId="0" fontId="0" fillId="2" borderId="21" xfId="0" applyFill="1" applyBorder="1" applyAlignment="1">
      <alignment horizontal="center" vertical="center" wrapText="1"/>
    </xf>
    <xf numFmtId="0" fontId="0" fillId="0" borderId="0" xfId="0" applyBorder="1"/>
    <xf numFmtId="0" fontId="0" fillId="0" borderId="23" xfId="0" applyBorder="1"/>
    <xf numFmtId="0" fontId="0" fillId="0" borderId="24" xfId="0" applyBorder="1"/>
    <xf numFmtId="0" fontId="0" fillId="0" borderId="22" xfId="0" applyBorder="1"/>
    <xf numFmtId="0" fontId="0" fillId="0" borderId="25" xfId="0" applyBorder="1"/>
    <xf numFmtId="0" fontId="0" fillId="0" borderId="26" xfId="0" applyBorder="1"/>
    <xf numFmtId="0" fontId="0" fillId="0" borderId="27" xfId="0" applyBorder="1"/>
    <xf numFmtId="0" fontId="0" fillId="0" borderId="28" xfId="0" applyBorder="1"/>
  </cellXfs>
  <cellStyles count="2">
    <cellStyle name="Hyperlink" xfId="1" builtinId="8"/>
    <cellStyle name="Normal" xfId="0" builtinId="0"/>
  </cellStyles>
  <dxfs count="68">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8" tint="-0.249977111117893"/>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37352</xdr:colOff>
      <xdr:row>0</xdr:row>
      <xdr:rowOff>14941</xdr:rowOff>
    </xdr:from>
    <xdr:to>
      <xdr:col>1</xdr:col>
      <xdr:colOff>447904</xdr:colOff>
      <xdr:row>5</xdr:row>
      <xdr:rowOff>88121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52" y="14941"/>
          <a:ext cx="1023140" cy="1007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160661</xdr:colOff>
      <xdr:row>0</xdr:row>
      <xdr:rowOff>10242</xdr:rowOff>
    </xdr:from>
    <xdr:to>
      <xdr:col>0</xdr:col>
      <xdr:colOff>1183801</xdr:colOff>
      <xdr:row>4</xdr:row>
      <xdr:rowOff>166346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661" y="10242"/>
          <a:ext cx="1023140" cy="1010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495300</xdr:colOff>
          <xdr:row>25</xdr:row>
          <xdr:rowOff>66675</xdr:rowOff>
        </xdr:from>
        <xdr:to>
          <xdr:col>3</xdr:col>
          <xdr:colOff>1343025</xdr:colOff>
          <xdr:row>27</xdr:row>
          <xdr:rowOff>104775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checking this box, I certify the materials listed above are accurate and conforms to the approved products listed in EPCOR Vol.3 - Drainage Approved Product List.</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81297-736F-4595-BDDC-0C831DC59B21}" name="Table2" displayName="Table2" ref="C14:G23" totalsRowShown="0" headerRowDxfId="67" tableBorderDxfId="66">
  <autoFilter ref="C14:G23" xr:uid="{3B081297-736F-4595-BDDC-0C831DC59B21}"/>
  <tableColumns count="5">
    <tableColumn id="1" xr3:uid="{B657AD79-2DD8-46D1-99FB-DBA3214F9EE9}" name="Sub-Category" dataDxfId="65"/>
    <tableColumn id="2" xr3:uid="{669BF4A9-E8A6-405E-8818-16E3CE0EBCC3}" name="Product" dataDxfId="64"/>
    <tableColumn id="4" xr3:uid="{13B874A7-0407-41FB-AE4F-2FE9A9F0115F}" name="Model" dataDxfId="63"/>
    <tableColumn id="5" xr3:uid="{F180EB16-E951-4434-B571-C8B7C0CF81D6}" name="Manufacturer" dataDxfId="62"/>
    <tableColumn id="8" xr3:uid="{A2586482-5610-4236-940F-C8048B7EC262}" name="Notes" dataDxfId="6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5983552-D0AA-494D-BF17-A7FE57502F3F}" name="OptionsPipe" displayName="OptionsPipe" ref="F4:I61" totalsRowShown="0" dataDxfId="60">
  <autoFilter ref="F4:I61" xr:uid="{A5983552-D0AA-494D-BF17-A7FE57502F3F}"/>
  <sortState xmlns:xlrd2="http://schemas.microsoft.com/office/spreadsheetml/2017/richdata2" ref="F5:I61">
    <sortCondition ref="F4:F61"/>
  </sortState>
  <tableColumns count="4">
    <tableColumn id="1" xr3:uid="{9F3C5B9F-1291-4084-94FA-E7D3EE958460}" name="Subcategory" dataDxfId="59"/>
    <tableColumn id="2" xr3:uid="{8CD8C6F7-594A-44AF-9303-047BD4D6DA1B}" name="Product" dataDxfId="58"/>
    <tableColumn id="3" xr3:uid="{90135384-602B-4AC1-8843-0045BBF09625}" name="Model" dataDxfId="57"/>
    <tableColumn id="4" xr3:uid="{07E9A892-9657-46B1-8493-0004874BC019}" name="Manufacturer" dataDxfId="5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E97647-D402-4859-9AEB-7545176DDD2B}" name="OptionsCatchBasin" displayName="OptionsCatchBasin" ref="K4:N14" totalsRowShown="0" headerRowDxfId="55" dataDxfId="53" headerRowBorderDxfId="54" tableBorderDxfId="52">
  <autoFilter ref="K4:N14" xr:uid="{36E97647-D402-4859-9AEB-7545176DDD2B}"/>
  <sortState xmlns:xlrd2="http://schemas.microsoft.com/office/spreadsheetml/2017/richdata2" ref="K5:N14">
    <sortCondition ref="K4:K14"/>
  </sortState>
  <tableColumns count="4">
    <tableColumn id="1" xr3:uid="{19C99F32-2645-4706-92B3-F16D0F1D1E8E}" name="Subcategory" dataDxfId="51"/>
    <tableColumn id="2" xr3:uid="{951EE0F5-5FB6-42DB-9D19-3F4FEF061770}" name="Product" dataDxfId="50"/>
    <tableColumn id="3" xr3:uid="{31E7499C-E830-43B7-B9D4-944E6F6F95EC}" name="Model" dataDxfId="49"/>
    <tableColumn id="4" xr3:uid="{72ED4ED3-CD2C-464A-8F96-510011D5E577}" name="Manufacturer" dataDxfId="4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34DDBB-4930-4820-833D-C794E44C12F4}" name="OptionsManhole" displayName="OptionsManhole" ref="P4:S28" totalsRowShown="0" headerRowDxfId="47" dataDxfId="45" headerRowBorderDxfId="46" tableBorderDxfId="44">
  <autoFilter ref="P4:S28" xr:uid="{3734DDBB-4930-4820-833D-C794E44C12F4}"/>
  <tableColumns count="4">
    <tableColumn id="1" xr3:uid="{20EAD396-6FDC-42C3-B281-4D44F0452FD1}" name="Subcategory" dataDxfId="43"/>
    <tableColumn id="2" xr3:uid="{552A684F-D16A-4F1E-BD8F-B7B42A1CD4FB}" name="Product" dataDxfId="42"/>
    <tableColumn id="3" xr3:uid="{57224172-7BE7-4AC6-9640-D785591A9A1A}" name="Model" dataDxfId="41"/>
    <tableColumn id="4" xr3:uid="{BBC9C14C-5F13-40ED-BBBD-E1C47E504092}" name="Manufacturer" dataDxfId="4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C2D7C65-3F00-42FB-BBD0-404B01EB5FCA}" name="OptionsControlStructure" displayName="OptionsControlStructure" ref="U4:X11" totalsRowShown="0" headerRowDxfId="39" dataDxfId="37" headerRowBorderDxfId="38" tableBorderDxfId="36">
  <autoFilter ref="U4:X11" xr:uid="{EC2D7C65-3F00-42FB-BBD0-404B01EB5FCA}"/>
  <sortState xmlns:xlrd2="http://schemas.microsoft.com/office/spreadsheetml/2017/richdata2" ref="U5:X10">
    <sortCondition ref="U4:U10"/>
  </sortState>
  <tableColumns count="4">
    <tableColumn id="1" xr3:uid="{06FC141D-E72A-436D-9BDA-DCE0558FD4A4}" name="Subcategory" dataDxfId="35"/>
    <tableColumn id="2" xr3:uid="{B4759481-EBB7-4688-9909-65E232D86DE5}" name="Product" dataDxfId="34"/>
    <tableColumn id="3" xr3:uid="{CB66EF43-B76F-4B25-BAD8-F09C895C0DFF}" name="Model" dataDxfId="33"/>
    <tableColumn id="4" xr3:uid="{9AF2BEA9-ACA1-4D8B-8E47-3C657FFFC210}" name="Manufacturer" dataDxfId="3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B5D779B-64EC-468D-95AC-E0BC79928496}" name="OptionsLID" displayName="OptionsLID" ref="Z4:AC20" totalsRowShown="0" headerRowDxfId="31" dataDxfId="29" headerRowBorderDxfId="30" tableBorderDxfId="28">
  <autoFilter ref="Z4:AC20" xr:uid="{FB5D779B-64EC-468D-95AC-E0BC79928496}"/>
  <sortState xmlns:xlrd2="http://schemas.microsoft.com/office/spreadsheetml/2017/richdata2" ref="Z5:AC19">
    <sortCondition ref="Z4:Z19"/>
  </sortState>
  <tableColumns count="4">
    <tableColumn id="1" xr3:uid="{EC79FEBB-23FD-4E44-BA08-80B2EBF1E7C1}" name="Subcategory" dataDxfId="27"/>
    <tableColumn id="2" xr3:uid="{BF19F633-4354-4C2B-BB0E-A968DB095946}" name="Product" dataDxfId="26"/>
    <tableColumn id="3" xr3:uid="{70EA6FE3-E5F7-4BCC-82D6-CF8834DA01A3}" name="Model" dataDxfId="25"/>
    <tableColumn id="4" xr3:uid="{EBB0A0E4-23B1-43E9-B09F-0518A80BCF56}" name="Manufacturer" dataDxfId="2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9248360-0796-4129-9484-CC588E0C4A3B}" name="OptionsPump" displayName="OptionsPump" ref="AE4:AH12" totalsRowShown="0" headerRowDxfId="23" dataDxfId="21" headerRowBorderDxfId="22" tableBorderDxfId="20">
  <autoFilter ref="AE4:AH12" xr:uid="{A9248360-0796-4129-9484-CC588E0C4A3B}"/>
  <sortState xmlns:xlrd2="http://schemas.microsoft.com/office/spreadsheetml/2017/richdata2" ref="AE5:AH11">
    <sortCondition ref="AE4:AE11"/>
  </sortState>
  <tableColumns count="4">
    <tableColumn id="1" xr3:uid="{97CFEB61-9C0A-4AAF-BA79-2EED61825E51}" name="Subcategory" dataDxfId="19"/>
    <tableColumn id="2" xr3:uid="{7416C443-F208-4C05-B58F-1C919D313267}" name="Product" dataDxfId="18"/>
    <tableColumn id="3" xr3:uid="{1A228785-E039-435C-8D3D-1557A9A52AE1}" name="Model" dataDxfId="17"/>
    <tableColumn id="4" xr3:uid="{F7840B66-520B-4D7B-A7E9-0A770421E4B0}" name="Manufacturer" dataDxfId="1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AF5A73-6711-47C1-AAB0-E6B3D876270E}" name="OptionsCorrosionProtection" displayName="OptionsCorrosionProtection" ref="AJ4:AM16" totalsRowShown="0" headerRowDxfId="15" dataDxfId="13" headerRowBorderDxfId="14" tableBorderDxfId="12">
  <autoFilter ref="AJ4:AM16" xr:uid="{91AF5A73-6711-47C1-AAB0-E6B3D876270E}"/>
  <sortState xmlns:xlrd2="http://schemas.microsoft.com/office/spreadsheetml/2017/richdata2" ref="AJ5:AM15">
    <sortCondition ref="AJ4:AJ15"/>
  </sortState>
  <tableColumns count="4">
    <tableColumn id="1" xr3:uid="{3A5D2539-25D8-4FD5-9C8E-DEDD5882B4C2}" name="Subcategory" dataDxfId="11"/>
    <tableColumn id="2" xr3:uid="{ACA9BDB7-AE82-43A2-996E-25ECF2B66103}" name="Product" dataDxfId="10"/>
    <tableColumn id="3" xr3:uid="{71BBF98C-85DB-45B1-B375-F278DC1B07DD}" name="Model" dataDxfId="9"/>
    <tableColumn id="4" xr3:uid="{7E87A5FB-6BAE-4FDF-BD32-CDBC27F72C56}" name="Manufacturer" dataDxfId="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52729D7-409E-42E0-A6F1-3490945A2DE6}" name="OptionsMiscellaneous" displayName="OptionsMiscellaneous" ref="AO4:AR17" totalsRowShown="0" headerRowDxfId="7" dataDxfId="5" headerRowBorderDxfId="6" tableBorderDxfId="4">
  <autoFilter ref="AO4:AR17" xr:uid="{252729D7-409E-42E0-A6F1-3490945A2DE6}"/>
  <sortState xmlns:xlrd2="http://schemas.microsoft.com/office/spreadsheetml/2017/richdata2" ref="AO5:AR16">
    <sortCondition ref="AO4:AO16"/>
  </sortState>
  <tableColumns count="4">
    <tableColumn id="1" xr3:uid="{4361A132-DAF9-4740-98A8-F132F6810AD0}" name="Subcategory" dataDxfId="3"/>
    <tableColumn id="2" xr3:uid="{FB8F0795-46D9-4BAD-A0FB-68FEA9879216}" name="Product" dataDxfId="2"/>
    <tableColumn id="3" xr3:uid="{50606441-E6A1-482B-9983-D04051ADAA72}" name="Model" dataDxfId="1"/>
    <tableColumn id="4" xr3:uid="{97B660D8-5881-4DF9-990F-1D07A6AD0ADE}" name="Manufacturer"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hyperlink" Target="https://youtu.be/8l9Wp0T_SOE" TargetMode="Externa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T47"/>
  <sheetViews>
    <sheetView topLeftCell="A4" zoomScale="160" zoomScaleNormal="160" workbookViewId="0">
      <selection activeCell="C16" sqref="C16:I19"/>
    </sheetView>
  </sheetViews>
  <sheetFormatPr defaultRowHeight="15" x14ac:dyDescent="0.25"/>
  <sheetData>
    <row r="1" spans="1:20" x14ac:dyDescent="0.25">
      <c r="A1" s="2"/>
      <c r="B1" s="2"/>
      <c r="C1" s="2"/>
      <c r="D1" s="2"/>
      <c r="E1" s="2"/>
      <c r="F1" s="2"/>
      <c r="G1" s="2"/>
      <c r="H1" s="2"/>
      <c r="I1" s="2"/>
      <c r="J1" s="2"/>
      <c r="K1" s="2"/>
      <c r="L1" s="2"/>
      <c r="M1" s="2"/>
      <c r="N1" s="2"/>
      <c r="O1" s="2"/>
      <c r="P1" s="2"/>
      <c r="Q1" s="2"/>
      <c r="R1" s="2"/>
      <c r="S1" s="2"/>
      <c r="T1" s="2"/>
    </row>
    <row r="2" spans="1:20" x14ac:dyDescent="0.25">
      <c r="A2" s="2"/>
      <c r="B2" s="2"/>
      <c r="C2" s="2"/>
      <c r="D2" s="2"/>
      <c r="E2" s="2"/>
      <c r="F2" s="2"/>
      <c r="G2" s="2"/>
      <c r="H2" s="2"/>
      <c r="I2" s="2"/>
      <c r="J2" s="2"/>
      <c r="K2" s="2"/>
      <c r="L2" s="2"/>
      <c r="M2" s="2"/>
      <c r="N2" s="2"/>
      <c r="O2" s="2"/>
      <c r="P2" s="2"/>
      <c r="Q2" s="2"/>
      <c r="R2" s="2"/>
      <c r="S2" s="2"/>
      <c r="T2" s="2"/>
    </row>
    <row r="3" spans="1:20" x14ac:dyDescent="0.25">
      <c r="A3" s="2"/>
      <c r="B3" s="2"/>
      <c r="C3" s="30" t="s">
        <v>0</v>
      </c>
      <c r="D3" s="30"/>
      <c r="E3" s="30"/>
      <c r="F3" s="30" t="s">
        <v>1</v>
      </c>
      <c r="G3" s="30"/>
      <c r="H3" s="30"/>
      <c r="I3" s="2"/>
      <c r="J3" s="2"/>
      <c r="K3" s="2"/>
      <c r="L3" s="2"/>
      <c r="M3" s="2"/>
      <c r="N3" s="2"/>
      <c r="O3" s="2"/>
      <c r="P3" s="2"/>
      <c r="Q3" s="2"/>
      <c r="R3" s="2"/>
      <c r="S3" s="2"/>
      <c r="T3" s="2"/>
    </row>
    <row r="4" spans="1:20" x14ac:dyDescent="0.25">
      <c r="A4" s="2"/>
      <c r="B4" s="2"/>
      <c r="C4" s="30" t="s">
        <v>1</v>
      </c>
      <c r="D4" s="30"/>
      <c r="E4" s="30"/>
      <c r="F4" s="30" t="s">
        <v>1</v>
      </c>
      <c r="G4" s="30"/>
      <c r="H4" s="30"/>
      <c r="I4" s="2"/>
      <c r="J4" s="2"/>
      <c r="K4" s="2"/>
      <c r="L4" s="2"/>
      <c r="M4" s="2"/>
      <c r="N4" s="2"/>
      <c r="O4" s="2"/>
      <c r="P4" s="2"/>
      <c r="Q4" s="2"/>
      <c r="R4" s="2"/>
      <c r="S4" s="2"/>
      <c r="T4" s="2"/>
    </row>
    <row r="5" spans="1:20" x14ac:dyDescent="0.25">
      <c r="A5" s="2"/>
      <c r="B5" s="2"/>
      <c r="C5" s="2"/>
      <c r="D5" s="2"/>
      <c r="E5" s="2"/>
      <c r="F5" s="2"/>
      <c r="G5" s="2"/>
      <c r="H5" s="2"/>
      <c r="I5" s="2"/>
      <c r="J5" s="2"/>
      <c r="K5" s="2"/>
      <c r="L5" s="2"/>
      <c r="M5" s="2"/>
      <c r="N5" s="2"/>
      <c r="O5" s="2"/>
      <c r="P5" s="2"/>
      <c r="Q5" s="2"/>
      <c r="R5" s="2"/>
      <c r="S5" s="2"/>
      <c r="T5" s="2"/>
    </row>
    <row r="6" spans="1:20" x14ac:dyDescent="0.25">
      <c r="A6" s="2"/>
      <c r="B6" s="2"/>
      <c r="C6" s="2"/>
      <c r="D6" s="2"/>
      <c r="E6" s="2"/>
      <c r="F6" s="2"/>
      <c r="G6" s="2"/>
      <c r="H6" s="2"/>
      <c r="I6" s="2"/>
      <c r="J6" s="2"/>
      <c r="K6" s="2"/>
      <c r="L6" s="2"/>
      <c r="M6" s="2"/>
      <c r="N6" s="2"/>
      <c r="O6" s="2"/>
      <c r="P6" s="2"/>
      <c r="Q6" s="2"/>
      <c r="R6" s="2"/>
      <c r="S6" s="2"/>
      <c r="T6" s="2"/>
    </row>
    <row r="7" spans="1:20" x14ac:dyDescent="0.25">
      <c r="A7" s="2"/>
      <c r="B7" s="31" t="s">
        <v>2</v>
      </c>
      <c r="C7" s="32" t="s">
        <v>289</v>
      </c>
      <c r="D7" s="32"/>
      <c r="E7" s="32"/>
      <c r="F7" s="32"/>
      <c r="G7" s="32"/>
      <c r="H7" s="32"/>
      <c r="I7" s="32"/>
      <c r="J7" s="2"/>
      <c r="K7" s="2"/>
      <c r="L7" s="2"/>
      <c r="M7" s="2"/>
      <c r="N7" s="2"/>
      <c r="O7" s="2"/>
      <c r="P7" s="2"/>
      <c r="Q7" s="2"/>
      <c r="R7" s="2"/>
      <c r="S7" s="2"/>
      <c r="T7" s="2"/>
    </row>
    <row r="8" spans="1:20" x14ac:dyDescent="0.25">
      <c r="A8" s="2"/>
      <c r="B8" s="31"/>
      <c r="C8" s="32"/>
      <c r="D8" s="32"/>
      <c r="E8" s="32"/>
      <c r="F8" s="32"/>
      <c r="G8" s="32"/>
      <c r="H8" s="32"/>
      <c r="I8" s="32"/>
      <c r="J8" s="2"/>
      <c r="K8" s="2"/>
      <c r="L8" s="2"/>
      <c r="M8" s="2"/>
      <c r="N8" s="2"/>
      <c r="O8" s="2"/>
      <c r="P8" s="2"/>
      <c r="Q8" s="2"/>
      <c r="R8" s="2"/>
      <c r="S8" s="2"/>
      <c r="T8" s="2"/>
    </row>
    <row r="9" spans="1:20" x14ac:dyDescent="0.25">
      <c r="A9" s="2"/>
      <c r="B9" s="31" t="s">
        <v>3</v>
      </c>
      <c r="C9" s="32" t="s">
        <v>4</v>
      </c>
      <c r="D9" s="32"/>
      <c r="E9" s="32"/>
      <c r="F9" s="32"/>
      <c r="G9" s="32"/>
      <c r="H9" s="32"/>
      <c r="I9" s="32"/>
      <c r="J9" s="2"/>
      <c r="K9" s="2"/>
      <c r="L9" s="2"/>
      <c r="M9" s="2"/>
      <c r="N9" s="2"/>
      <c r="O9" s="2"/>
      <c r="P9" s="2"/>
      <c r="Q9" s="2"/>
      <c r="R9" s="2"/>
      <c r="S9" s="2"/>
      <c r="T9" s="2"/>
    </row>
    <row r="10" spans="1:20" x14ac:dyDescent="0.25">
      <c r="A10" s="2"/>
      <c r="B10" s="31"/>
      <c r="C10" s="32"/>
      <c r="D10" s="32"/>
      <c r="E10" s="32"/>
      <c r="F10" s="32"/>
      <c r="G10" s="32"/>
      <c r="H10" s="32"/>
      <c r="I10" s="32"/>
      <c r="J10" s="2"/>
      <c r="K10" s="2"/>
      <c r="L10" s="2"/>
      <c r="M10" s="2"/>
      <c r="N10" s="2"/>
      <c r="O10" s="2"/>
      <c r="P10" s="2"/>
      <c r="Q10" s="2"/>
      <c r="R10" s="2"/>
      <c r="S10" s="2"/>
      <c r="T10" s="2"/>
    </row>
    <row r="11" spans="1:20" x14ac:dyDescent="0.25">
      <c r="A11" s="2"/>
      <c r="B11" s="31" t="s">
        <v>5</v>
      </c>
      <c r="C11" s="33" t="s">
        <v>6</v>
      </c>
      <c r="D11" s="33"/>
      <c r="E11" s="33"/>
      <c r="F11" s="33"/>
      <c r="G11" s="33"/>
      <c r="H11" s="33"/>
      <c r="I11" s="33"/>
      <c r="J11" s="2"/>
      <c r="K11" s="2"/>
      <c r="L11" s="2"/>
      <c r="M11" s="2"/>
      <c r="N11" s="2"/>
      <c r="O11" s="2"/>
      <c r="P11" s="2"/>
      <c r="Q11" s="2"/>
      <c r="R11" s="2"/>
      <c r="S11" s="2"/>
      <c r="T11" s="2"/>
    </row>
    <row r="12" spans="1:20" x14ac:dyDescent="0.25">
      <c r="A12" s="2"/>
      <c r="B12" s="31"/>
      <c r="C12" s="33"/>
      <c r="D12" s="33"/>
      <c r="E12" s="33"/>
      <c r="F12" s="33"/>
      <c r="G12" s="33"/>
      <c r="H12" s="33"/>
      <c r="I12" s="33"/>
      <c r="J12" s="2"/>
      <c r="K12" s="2"/>
      <c r="L12" s="2"/>
      <c r="M12" s="2"/>
      <c r="N12" s="2"/>
      <c r="O12" s="2"/>
      <c r="P12" s="2"/>
      <c r="Q12" s="2"/>
      <c r="R12" s="2"/>
      <c r="S12" s="2"/>
      <c r="T12" s="2"/>
    </row>
    <row r="13" spans="1:20" ht="14.45" customHeight="1" x14ac:dyDescent="0.25">
      <c r="A13" s="2"/>
      <c r="B13" s="31" t="s">
        <v>7</v>
      </c>
      <c r="C13" s="36" t="s">
        <v>8</v>
      </c>
      <c r="D13" s="36"/>
      <c r="E13" s="36"/>
      <c r="F13" s="36"/>
      <c r="G13" s="36"/>
      <c r="H13" s="36"/>
      <c r="I13" s="36"/>
      <c r="J13" s="2"/>
      <c r="K13" s="2"/>
      <c r="L13" s="2"/>
      <c r="M13" s="2"/>
      <c r="N13" s="2"/>
      <c r="O13" s="2"/>
      <c r="P13" s="2"/>
      <c r="Q13" s="2"/>
      <c r="R13" s="2"/>
      <c r="S13" s="2"/>
      <c r="T13" s="2"/>
    </row>
    <row r="14" spans="1:20" x14ac:dyDescent="0.25">
      <c r="A14" s="2"/>
      <c r="B14" s="31"/>
      <c r="C14" s="36"/>
      <c r="D14" s="36"/>
      <c r="E14" s="36"/>
      <c r="F14" s="36"/>
      <c r="G14" s="36"/>
      <c r="H14" s="36"/>
      <c r="I14" s="36"/>
      <c r="J14" s="2"/>
      <c r="K14" s="2"/>
      <c r="L14" s="2"/>
      <c r="M14" s="2"/>
      <c r="N14" s="2"/>
      <c r="O14" s="2"/>
      <c r="P14" s="2"/>
      <c r="Q14" s="2"/>
      <c r="R14" s="2"/>
      <c r="S14" s="2"/>
      <c r="T14" s="2"/>
    </row>
    <row r="15" spans="1:20" x14ac:dyDescent="0.25">
      <c r="A15" s="2"/>
      <c r="B15" s="31"/>
      <c r="C15" s="36"/>
      <c r="D15" s="36"/>
      <c r="E15" s="36"/>
      <c r="F15" s="36"/>
      <c r="G15" s="36"/>
      <c r="H15" s="36"/>
      <c r="I15" s="36"/>
      <c r="J15" s="2"/>
      <c r="K15" s="2"/>
      <c r="L15" s="2"/>
      <c r="M15" s="2"/>
      <c r="N15" s="2"/>
      <c r="O15" s="2"/>
      <c r="P15" s="2"/>
      <c r="Q15" s="2"/>
      <c r="R15" s="2"/>
      <c r="S15" s="2"/>
      <c r="T15" s="2"/>
    </row>
    <row r="16" spans="1:20" ht="14.45" customHeight="1" x14ac:dyDescent="0.25">
      <c r="A16" s="2"/>
      <c r="B16" s="34" t="s">
        <v>9</v>
      </c>
      <c r="C16" s="33" t="s">
        <v>10</v>
      </c>
      <c r="D16" s="33"/>
      <c r="E16" s="33"/>
      <c r="F16" s="33"/>
      <c r="G16" s="33"/>
      <c r="H16" s="33"/>
      <c r="I16" s="33"/>
      <c r="J16" s="2"/>
      <c r="K16" s="2"/>
      <c r="L16" s="2"/>
      <c r="M16" s="2"/>
      <c r="N16" s="2"/>
      <c r="O16" s="2"/>
      <c r="P16" s="2"/>
      <c r="Q16" s="2"/>
      <c r="R16" s="2"/>
      <c r="S16" s="2"/>
      <c r="T16" s="2"/>
    </row>
    <row r="17" spans="1:20" x14ac:dyDescent="0.25">
      <c r="A17" s="2"/>
      <c r="B17" s="34"/>
      <c r="C17" s="33"/>
      <c r="D17" s="33"/>
      <c r="E17" s="33"/>
      <c r="F17" s="33"/>
      <c r="G17" s="33"/>
      <c r="H17" s="33"/>
      <c r="I17" s="33"/>
      <c r="J17" s="2"/>
      <c r="K17" s="2"/>
      <c r="L17" s="2"/>
      <c r="M17" s="2"/>
      <c r="N17" s="2"/>
      <c r="O17" s="2"/>
      <c r="P17" s="2"/>
      <c r="Q17" s="2"/>
      <c r="R17" s="2"/>
      <c r="S17" s="2"/>
      <c r="T17" s="2"/>
    </row>
    <row r="18" spans="1:20" x14ac:dyDescent="0.25">
      <c r="A18" s="2"/>
      <c r="B18" s="34"/>
      <c r="C18" s="33"/>
      <c r="D18" s="33"/>
      <c r="E18" s="33"/>
      <c r="F18" s="33"/>
      <c r="G18" s="33"/>
      <c r="H18" s="33"/>
      <c r="I18" s="33"/>
      <c r="J18" s="2"/>
      <c r="K18" s="2"/>
      <c r="L18" s="2"/>
      <c r="M18" s="2"/>
      <c r="N18" s="2"/>
      <c r="O18" s="2"/>
      <c r="P18" s="2"/>
      <c r="Q18" s="2"/>
      <c r="R18" s="2"/>
      <c r="S18" s="2"/>
      <c r="T18" s="2"/>
    </row>
    <row r="19" spans="1:20" x14ac:dyDescent="0.25">
      <c r="A19" s="2"/>
      <c r="B19" s="34"/>
      <c r="C19" s="33"/>
      <c r="D19" s="33"/>
      <c r="E19" s="33"/>
      <c r="F19" s="33"/>
      <c r="G19" s="33"/>
      <c r="H19" s="33"/>
      <c r="I19" s="33"/>
      <c r="J19" s="2"/>
      <c r="K19" s="2"/>
      <c r="L19" s="2"/>
      <c r="M19" s="2"/>
      <c r="N19" s="2"/>
      <c r="O19" s="2"/>
      <c r="P19" s="2"/>
      <c r="Q19" s="2"/>
      <c r="R19" s="2"/>
      <c r="S19" s="2"/>
      <c r="T19" s="2"/>
    </row>
    <row r="20" spans="1:20" x14ac:dyDescent="0.25">
      <c r="A20" s="2"/>
      <c r="B20" s="34" t="s">
        <v>11</v>
      </c>
      <c r="C20" s="33" t="s">
        <v>12</v>
      </c>
      <c r="D20" s="33"/>
      <c r="E20" s="33"/>
      <c r="F20" s="33"/>
      <c r="G20" s="33"/>
      <c r="H20" s="33"/>
      <c r="I20" s="33"/>
      <c r="J20" s="2"/>
      <c r="K20" s="2"/>
      <c r="L20" s="2"/>
      <c r="M20" s="2"/>
      <c r="N20" s="2"/>
      <c r="O20" s="2"/>
      <c r="P20" s="2"/>
      <c r="Q20" s="2"/>
      <c r="R20" s="2"/>
      <c r="S20" s="2"/>
      <c r="T20" s="2"/>
    </row>
    <row r="21" spans="1:20" x14ac:dyDescent="0.25">
      <c r="A21" s="2"/>
      <c r="B21" s="35"/>
      <c r="C21" s="33"/>
      <c r="D21" s="33"/>
      <c r="E21" s="33"/>
      <c r="F21" s="33"/>
      <c r="G21" s="33"/>
      <c r="H21" s="33"/>
      <c r="I21" s="33"/>
      <c r="J21" s="2"/>
      <c r="K21" s="2"/>
      <c r="L21" s="2"/>
      <c r="M21" s="2"/>
      <c r="N21" s="2"/>
      <c r="O21" s="2"/>
      <c r="P21" s="2"/>
      <c r="Q21" s="2"/>
      <c r="R21" s="2"/>
      <c r="S21" s="2"/>
      <c r="T21" s="2"/>
    </row>
    <row r="22" spans="1:20" x14ac:dyDescent="0.25">
      <c r="A22" s="2"/>
      <c r="B22" s="2"/>
      <c r="C22" s="2"/>
      <c r="D22" s="2"/>
      <c r="E22" s="2"/>
      <c r="F22" s="2"/>
      <c r="G22" s="2"/>
      <c r="H22" s="2"/>
      <c r="I22" s="2"/>
      <c r="J22" s="2"/>
      <c r="K22" s="2"/>
      <c r="L22" s="2"/>
      <c r="M22" s="2"/>
      <c r="N22" s="2"/>
      <c r="O22" s="2"/>
      <c r="P22" s="2"/>
      <c r="Q22" s="2"/>
      <c r="R22" s="2"/>
      <c r="S22" s="2"/>
      <c r="T22" s="2"/>
    </row>
    <row r="23" spans="1:20" x14ac:dyDescent="0.25">
      <c r="A23" s="2"/>
      <c r="B23" s="2"/>
      <c r="C23" s="2"/>
      <c r="D23" s="2"/>
      <c r="E23" s="2"/>
      <c r="F23" s="2"/>
      <c r="G23" s="2"/>
      <c r="H23" s="2"/>
      <c r="I23" s="2"/>
      <c r="J23" s="2"/>
      <c r="K23" s="2"/>
      <c r="L23" s="2"/>
      <c r="M23" s="2"/>
      <c r="N23" s="2"/>
      <c r="O23" s="2"/>
      <c r="P23" s="2"/>
      <c r="Q23" s="2"/>
      <c r="R23" s="2"/>
      <c r="S23" s="2"/>
      <c r="T23" s="2"/>
    </row>
    <row r="24" spans="1:20" x14ac:dyDescent="0.25">
      <c r="A24" s="2"/>
      <c r="B24" s="2"/>
      <c r="C24" s="2"/>
      <c r="D24" s="2"/>
      <c r="E24" s="2"/>
      <c r="F24" s="2"/>
      <c r="G24" s="2"/>
      <c r="H24" s="2"/>
      <c r="I24" s="2"/>
      <c r="J24" s="2"/>
      <c r="K24" s="2"/>
      <c r="L24" s="2"/>
      <c r="M24" s="2"/>
      <c r="N24" s="2"/>
      <c r="O24" s="2"/>
      <c r="P24" s="2"/>
      <c r="Q24" s="2"/>
      <c r="R24" s="2"/>
      <c r="S24" s="2"/>
      <c r="T24" s="2"/>
    </row>
    <row r="25" spans="1:20" x14ac:dyDescent="0.25">
      <c r="A25" s="2"/>
      <c r="B25" s="2"/>
      <c r="C25" s="2"/>
      <c r="D25" s="2"/>
      <c r="E25" s="2"/>
      <c r="F25" s="2"/>
      <c r="G25" s="2"/>
      <c r="H25" s="2"/>
      <c r="I25" s="2"/>
      <c r="J25" s="2"/>
      <c r="K25" s="2"/>
      <c r="L25" s="2"/>
      <c r="M25" s="2"/>
      <c r="N25" s="2"/>
      <c r="O25" s="2"/>
      <c r="P25" s="2"/>
      <c r="Q25" s="2"/>
      <c r="R25" s="2"/>
      <c r="S25" s="2"/>
      <c r="T25" s="2"/>
    </row>
    <row r="26" spans="1:20" x14ac:dyDescent="0.25">
      <c r="A26" s="2"/>
      <c r="B26" s="2"/>
      <c r="C26" s="2"/>
      <c r="D26" s="2"/>
      <c r="E26" s="2"/>
      <c r="F26" s="2"/>
      <c r="G26" s="2"/>
      <c r="H26" s="2"/>
      <c r="I26" s="2"/>
      <c r="J26" s="2"/>
      <c r="K26" s="2"/>
      <c r="L26" s="2"/>
      <c r="M26" s="2"/>
      <c r="N26" s="2"/>
      <c r="O26" s="2"/>
      <c r="P26" s="2"/>
      <c r="Q26" s="2"/>
      <c r="R26" s="2"/>
      <c r="S26" s="2"/>
      <c r="T26" s="2"/>
    </row>
    <row r="27" spans="1:20" x14ac:dyDescent="0.25">
      <c r="A27" s="2"/>
      <c r="B27" s="2"/>
      <c r="C27" s="2"/>
      <c r="D27" s="2"/>
      <c r="E27" s="2"/>
      <c r="F27" s="2"/>
      <c r="G27" s="2"/>
      <c r="H27" s="2"/>
      <c r="I27" s="2"/>
      <c r="J27" s="2"/>
      <c r="K27" s="2"/>
      <c r="L27" s="2"/>
      <c r="M27" s="2"/>
      <c r="N27" s="2"/>
      <c r="O27" s="2"/>
      <c r="P27" s="2"/>
      <c r="Q27" s="2"/>
      <c r="R27" s="2"/>
      <c r="S27" s="2"/>
      <c r="T27" s="2"/>
    </row>
    <row r="28" spans="1:20" x14ac:dyDescent="0.25">
      <c r="A28" s="2"/>
      <c r="B28" s="2"/>
      <c r="C28" s="2"/>
      <c r="D28" s="2"/>
      <c r="E28" s="2"/>
      <c r="F28" s="2"/>
      <c r="G28" s="2"/>
      <c r="H28" s="2"/>
      <c r="I28" s="2"/>
      <c r="J28" s="2"/>
      <c r="K28" s="2"/>
      <c r="L28" s="2"/>
      <c r="M28" s="2"/>
      <c r="N28" s="2"/>
      <c r="O28" s="2"/>
      <c r="P28" s="2"/>
      <c r="Q28" s="2"/>
      <c r="R28" s="2"/>
      <c r="S28" s="2"/>
      <c r="T28" s="2"/>
    </row>
    <row r="29" spans="1:20" x14ac:dyDescent="0.25">
      <c r="A29" s="2"/>
      <c r="B29" s="2"/>
      <c r="C29" s="2"/>
      <c r="D29" s="2"/>
      <c r="E29" s="2"/>
      <c r="F29" s="2"/>
      <c r="G29" s="2"/>
      <c r="H29" s="2"/>
      <c r="I29" s="2"/>
      <c r="J29" s="2"/>
      <c r="K29" s="2"/>
      <c r="L29" s="2"/>
      <c r="M29" s="2"/>
      <c r="N29" s="2"/>
      <c r="O29" s="2"/>
      <c r="P29" s="2"/>
      <c r="Q29" s="2"/>
      <c r="R29" s="2"/>
      <c r="S29" s="2"/>
      <c r="T29" s="2"/>
    </row>
    <row r="30" spans="1:20" x14ac:dyDescent="0.25">
      <c r="A30" s="2"/>
      <c r="B30" s="2"/>
      <c r="C30" s="2"/>
      <c r="D30" s="2"/>
      <c r="E30" s="2"/>
      <c r="F30" s="2"/>
      <c r="G30" s="2"/>
      <c r="H30" s="2"/>
      <c r="I30" s="2"/>
      <c r="J30" s="2"/>
      <c r="K30" s="2"/>
      <c r="L30" s="2"/>
      <c r="M30" s="2"/>
      <c r="N30" s="2"/>
      <c r="O30" s="2"/>
      <c r="P30" s="2"/>
      <c r="Q30" s="2"/>
      <c r="R30" s="2"/>
      <c r="S30" s="2"/>
      <c r="T30" s="2"/>
    </row>
    <row r="31" spans="1:20" x14ac:dyDescent="0.25">
      <c r="A31" s="2"/>
      <c r="B31" s="2"/>
      <c r="C31" s="2"/>
      <c r="D31" s="2"/>
      <c r="E31" s="2"/>
      <c r="F31" s="2"/>
      <c r="G31" s="2"/>
      <c r="H31" s="2"/>
      <c r="I31" s="2"/>
      <c r="J31" s="2"/>
      <c r="K31" s="2"/>
      <c r="L31" s="2"/>
      <c r="M31" s="2"/>
      <c r="N31" s="2"/>
      <c r="O31" s="2"/>
      <c r="P31" s="2"/>
      <c r="Q31" s="2"/>
      <c r="R31" s="2"/>
      <c r="S31" s="2"/>
      <c r="T31" s="2"/>
    </row>
    <row r="32" spans="1:20" x14ac:dyDescent="0.25">
      <c r="A32" s="2"/>
      <c r="B32" s="2"/>
      <c r="C32" s="2"/>
      <c r="D32" s="2"/>
      <c r="E32" s="2"/>
      <c r="F32" s="2"/>
      <c r="G32" s="2"/>
      <c r="H32" s="2"/>
      <c r="I32" s="2"/>
      <c r="J32" s="2"/>
      <c r="K32" s="2"/>
      <c r="L32" s="2"/>
      <c r="M32" s="2"/>
      <c r="N32" s="2"/>
      <c r="O32" s="2"/>
      <c r="P32" s="2"/>
      <c r="Q32" s="2"/>
      <c r="R32" s="2"/>
      <c r="S32" s="2"/>
      <c r="T32" s="2"/>
    </row>
    <row r="33" spans="1:20" x14ac:dyDescent="0.25">
      <c r="A33" s="2"/>
      <c r="B33" s="2"/>
      <c r="C33" s="2"/>
      <c r="D33" s="2"/>
      <c r="E33" s="2"/>
      <c r="F33" s="2"/>
      <c r="G33" s="2"/>
      <c r="H33" s="2"/>
      <c r="I33" s="2"/>
      <c r="J33" s="2"/>
      <c r="K33" s="2"/>
      <c r="L33" s="2"/>
      <c r="M33" s="2"/>
      <c r="N33" s="2"/>
      <c r="O33" s="2"/>
      <c r="P33" s="2"/>
      <c r="Q33" s="2"/>
      <c r="R33" s="2"/>
      <c r="S33" s="2"/>
      <c r="T33" s="2"/>
    </row>
    <row r="34" spans="1:20" x14ac:dyDescent="0.25">
      <c r="A34" s="2"/>
      <c r="B34" s="2"/>
      <c r="C34" s="2"/>
      <c r="D34" s="2"/>
      <c r="E34" s="2"/>
      <c r="F34" s="2"/>
      <c r="G34" s="2"/>
      <c r="H34" s="2"/>
      <c r="I34" s="2"/>
      <c r="J34" s="2"/>
      <c r="K34" s="2"/>
      <c r="L34" s="2"/>
      <c r="M34" s="2"/>
      <c r="N34" s="2"/>
      <c r="O34" s="2"/>
      <c r="P34" s="2"/>
      <c r="Q34" s="2"/>
      <c r="R34" s="2"/>
      <c r="S34" s="2"/>
      <c r="T34" s="2"/>
    </row>
    <row r="35" spans="1:20" x14ac:dyDescent="0.25">
      <c r="A35" s="2"/>
      <c r="B35" s="2"/>
      <c r="C35" s="2"/>
      <c r="D35" s="2"/>
      <c r="E35" s="2"/>
      <c r="F35" s="2"/>
      <c r="G35" s="2"/>
      <c r="H35" s="2"/>
      <c r="I35" s="2"/>
      <c r="J35" s="2"/>
      <c r="K35" s="2"/>
      <c r="L35" s="2"/>
      <c r="M35" s="2"/>
      <c r="N35" s="2"/>
      <c r="O35" s="2"/>
      <c r="P35" s="2"/>
      <c r="Q35" s="2"/>
      <c r="R35" s="2"/>
      <c r="S35" s="2"/>
      <c r="T35" s="2"/>
    </row>
    <row r="36" spans="1:20" x14ac:dyDescent="0.25">
      <c r="A36" s="2"/>
      <c r="B36" s="2"/>
      <c r="C36" s="2"/>
      <c r="D36" s="2"/>
      <c r="E36" s="2"/>
      <c r="F36" s="2"/>
      <c r="G36" s="2"/>
      <c r="H36" s="2"/>
      <c r="I36" s="2"/>
      <c r="J36" s="2"/>
      <c r="K36" s="2"/>
      <c r="L36" s="2"/>
      <c r="M36" s="2"/>
      <c r="N36" s="2"/>
      <c r="O36" s="2"/>
      <c r="P36" s="2"/>
      <c r="Q36" s="2"/>
      <c r="R36" s="2"/>
      <c r="S36" s="2"/>
      <c r="T36" s="2"/>
    </row>
    <row r="37" spans="1:20" x14ac:dyDescent="0.25">
      <c r="A37" s="2"/>
      <c r="B37" s="2"/>
      <c r="C37" s="2"/>
      <c r="D37" s="2"/>
      <c r="E37" s="2"/>
      <c r="F37" s="2"/>
      <c r="G37" s="2"/>
      <c r="H37" s="2"/>
      <c r="I37" s="2"/>
      <c r="J37" s="2"/>
      <c r="K37" s="2"/>
      <c r="L37" s="2"/>
      <c r="M37" s="2"/>
      <c r="N37" s="2"/>
      <c r="O37" s="2"/>
      <c r="P37" s="2"/>
      <c r="Q37" s="2"/>
      <c r="R37" s="2"/>
      <c r="S37" s="2"/>
      <c r="T37" s="2"/>
    </row>
    <row r="38" spans="1:20" x14ac:dyDescent="0.25">
      <c r="A38" s="2"/>
      <c r="B38" s="2"/>
      <c r="C38" s="2"/>
      <c r="D38" s="2"/>
      <c r="E38" s="2"/>
      <c r="F38" s="2"/>
      <c r="G38" s="2"/>
      <c r="H38" s="2"/>
      <c r="I38" s="2"/>
      <c r="J38" s="2"/>
      <c r="K38" s="2"/>
      <c r="L38" s="2"/>
      <c r="M38" s="2"/>
      <c r="N38" s="2"/>
      <c r="O38" s="2"/>
      <c r="P38" s="2"/>
      <c r="Q38" s="2"/>
      <c r="R38" s="2"/>
      <c r="S38" s="2"/>
      <c r="T38" s="2"/>
    </row>
    <row r="39" spans="1:20" x14ac:dyDescent="0.25">
      <c r="A39" s="2"/>
      <c r="B39" s="2"/>
      <c r="C39" s="2"/>
      <c r="D39" s="2"/>
      <c r="E39" s="2"/>
      <c r="F39" s="2"/>
      <c r="G39" s="2"/>
      <c r="H39" s="2"/>
      <c r="I39" s="2"/>
      <c r="J39" s="2"/>
      <c r="K39" s="2"/>
      <c r="L39" s="2"/>
      <c r="M39" s="2"/>
      <c r="N39" s="2"/>
      <c r="O39" s="2"/>
      <c r="P39" s="2"/>
      <c r="Q39" s="2"/>
      <c r="R39" s="2"/>
      <c r="S39" s="2"/>
      <c r="T39" s="2"/>
    </row>
    <row r="40" spans="1:20" x14ac:dyDescent="0.25">
      <c r="A40" s="2"/>
      <c r="B40" s="2"/>
      <c r="C40" s="2"/>
      <c r="D40" s="2"/>
      <c r="E40" s="2"/>
      <c r="F40" s="2"/>
      <c r="G40" s="2"/>
      <c r="H40" s="2"/>
      <c r="I40" s="2"/>
      <c r="J40" s="2"/>
      <c r="K40" s="2"/>
      <c r="L40" s="2"/>
      <c r="M40" s="2"/>
      <c r="N40" s="2"/>
      <c r="O40" s="2"/>
      <c r="P40" s="2"/>
      <c r="Q40" s="2"/>
      <c r="R40" s="2"/>
      <c r="S40" s="2"/>
      <c r="T40" s="2"/>
    </row>
    <row r="41" spans="1:20" x14ac:dyDescent="0.25">
      <c r="A41" s="2"/>
      <c r="B41" s="2"/>
      <c r="C41" s="2"/>
      <c r="D41" s="2"/>
      <c r="E41" s="2"/>
      <c r="F41" s="2"/>
      <c r="G41" s="2"/>
      <c r="H41" s="2"/>
      <c r="I41" s="2"/>
      <c r="J41" s="2"/>
      <c r="K41" s="2"/>
      <c r="L41" s="2"/>
      <c r="M41" s="2"/>
      <c r="N41" s="2"/>
      <c r="O41" s="2"/>
      <c r="P41" s="2"/>
      <c r="Q41" s="2"/>
      <c r="R41" s="2"/>
      <c r="S41" s="2"/>
      <c r="T41" s="2"/>
    </row>
    <row r="42" spans="1:20" x14ac:dyDescent="0.25">
      <c r="A42" s="2"/>
      <c r="B42" s="2"/>
      <c r="C42" s="2"/>
      <c r="D42" s="2"/>
      <c r="E42" s="2"/>
      <c r="F42" s="2"/>
      <c r="G42" s="2"/>
      <c r="H42" s="2"/>
      <c r="I42" s="2"/>
      <c r="J42" s="2"/>
      <c r="K42" s="2"/>
      <c r="L42" s="2"/>
      <c r="M42" s="2"/>
      <c r="N42" s="2"/>
      <c r="O42" s="2"/>
      <c r="P42" s="2"/>
      <c r="Q42" s="2"/>
      <c r="R42" s="2"/>
      <c r="S42" s="2"/>
      <c r="T42" s="2"/>
    </row>
    <row r="43" spans="1:20" x14ac:dyDescent="0.25">
      <c r="A43" s="2"/>
      <c r="B43" s="2"/>
      <c r="C43" s="2"/>
      <c r="D43" s="2"/>
      <c r="E43" s="2"/>
      <c r="F43" s="2"/>
      <c r="G43" s="2"/>
      <c r="H43" s="2"/>
      <c r="I43" s="2"/>
      <c r="J43" s="2"/>
      <c r="K43" s="2"/>
      <c r="L43" s="2"/>
      <c r="M43" s="2"/>
      <c r="N43" s="2"/>
      <c r="O43" s="2"/>
      <c r="P43" s="2"/>
      <c r="Q43" s="2"/>
      <c r="R43" s="2"/>
      <c r="S43" s="2"/>
      <c r="T43" s="2"/>
    </row>
    <row r="44" spans="1:20" x14ac:dyDescent="0.25">
      <c r="A44" s="2"/>
      <c r="B44" s="2"/>
      <c r="C44" s="2"/>
      <c r="D44" s="2"/>
      <c r="E44" s="2"/>
      <c r="F44" s="2"/>
      <c r="G44" s="2"/>
      <c r="H44" s="2"/>
      <c r="I44" s="2"/>
      <c r="J44" s="2"/>
      <c r="K44" s="2"/>
      <c r="L44" s="2"/>
      <c r="M44" s="2"/>
      <c r="N44" s="2"/>
      <c r="O44" s="2"/>
      <c r="P44" s="2"/>
      <c r="Q44" s="2"/>
      <c r="R44" s="2"/>
      <c r="S44" s="2"/>
      <c r="T44" s="2"/>
    </row>
    <row r="45" spans="1:20" x14ac:dyDescent="0.25">
      <c r="A45" s="2"/>
      <c r="B45" s="2"/>
      <c r="C45" s="2"/>
      <c r="D45" s="2"/>
      <c r="E45" s="2"/>
      <c r="F45" s="2"/>
      <c r="G45" s="2"/>
      <c r="H45" s="2"/>
      <c r="I45" s="2"/>
      <c r="J45" s="2"/>
      <c r="K45" s="2"/>
      <c r="L45" s="2"/>
      <c r="M45" s="2"/>
      <c r="N45" s="2"/>
      <c r="O45" s="2"/>
      <c r="P45" s="2"/>
      <c r="Q45" s="2"/>
      <c r="R45" s="2"/>
      <c r="S45" s="2"/>
      <c r="T45" s="2"/>
    </row>
    <row r="46" spans="1:20" x14ac:dyDescent="0.25">
      <c r="A46" s="2"/>
      <c r="B46" s="2"/>
      <c r="C46" s="2"/>
      <c r="D46" s="2"/>
      <c r="E46" s="2"/>
      <c r="F46" s="2"/>
      <c r="G46" s="2"/>
      <c r="H46" s="2"/>
      <c r="I46" s="2"/>
      <c r="J46" s="2"/>
      <c r="K46" s="2"/>
      <c r="L46" s="2"/>
      <c r="M46" s="2"/>
      <c r="N46" s="2"/>
      <c r="O46" s="2"/>
      <c r="P46" s="2"/>
      <c r="Q46" s="2"/>
      <c r="R46" s="2"/>
      <c r="S46" s="2"/>
      <c r="T46" s="2"/>
    </row>
    <row r="47" spans="1:20" x14ac:dyDescent="0.25">
      <c r="A47" s="2"/>
      <c r="B47" s="2"/>
      <c r="C47" s="2"/>
      <c r="D47" s="2"/>
      <c r="E47" s="2"/>
      <c r="F47" s="2"/>
      <c r="G47" s="2"/>
      <c r="H47" s="2"/>
      <c r="I47" s="2"/>
      <c r="J47" s="2"/>
      <c r="K47" s="2"/>
      <c r="L47" s="2"/>
      <c r="M47" s="2"/>
      <c r="N47" s="2"/>
      <c r="O47" s="2"/>
      <c r="P47" s="2"/>
      <c r="Q47" s="2"/>
      <c r="R47" s="2"/>
      <c r="S47" s="2"/>
      <c r="T47" s="2"/>
    </row>
  </sheetData>
  <sheetProtection sheet="1" objects="1" scenarios="1"/>
  <mergeCells count="13">
    <mergeCell ref="B20:B21"/>
    <mergeCell ref="C20:I21"/>
    <mergeCell ref="B13:B15"/>
    <mergeCell ref="C16:I19"/>
    <mergeCell ref="B16:B19"/>
    <mergeCell ref="C13:I15"/>
    <mergeCell ref="C3:H4"/>
    <mergeCell ref="B7:B8"/>
    <mergeCell ref="B9:B10"/>
    <mergeCell ref="B11:B12"/>
    <mergeCell ref="C7:I8"/>
    <mergeCell ref="C9:I10"/>
    <mergeCell ref="C11:I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34"/>
  <sheetViews>
    <sheetView tabSelected="1" zoomScaleNormal="100" workbookViewId="0">
      <selection activeCell="A19" sqref="A19"/>
    </sheetView>
  </sheetViews>
  <sheetFormatPr defaultRowHeight="15" x14ac:dyDescent="0.25"/>
  <cols>
    <col min="1" max="1" width="19.28515625" customWidth="1"/>
    <col min="2" max="2" width="15.140625" customWidth="1"/>
    <col min="3" max="3" width="28.7109375" customWidth="1"/>
    <col min="4" max="4" width="20.5703125" customWidth="1"/>
    <col min="5" max="5" width="32.42578125" customWidth="1"/>
    <col min="6" max="6" width="25.42578125" customWidth="1"/>
    <col min="7" max="7" width="58.85546875" customWidth="1"/>
    <col min="8" max="8" width="45.140625" customWidth="1"/>
    <col min="11" max="14" width="0" hidden="1" customWidth="1"/>
  </cols>
  <sheetData>
    <row r="1" spans="1:13" x14ac:dyDescent="0.25">
      <c r="A1" s="2"/>
      <c r="B1" s="2"/>
      <c r="C1" s="2"/>
      <c r="D1" s="2"/>
      <c r="E1" s="2"/>
      <c r="F1" s="2"/>
      <c r="G1" s="2"/>
      <c r="H1" s="2"/>
    </row>
    <row r="2" spans="1:13" x14ac:dyDescent="0.25">
      <c r="A2" s="2"/>
      <c r="B2" s="2"/>
      <c r="C2" s="2"/>
      <c r="D2" s="2"/>
      <c r="E2" s="2"/>
      <c r="F2" s="2"/>
      <c r="G2" s="2"/>
      <c r="H2" s="2"/>
    </row>
    <row r="3" spans="1:13" ht="23.25" x14ac:dyDescent="0.35">
      <c r="A3" s="2"/>
      <c r="B3" s="30" t="s">
        <v>288</v>
      </c>
      <c r="C3" s="30"/>
      <c r="D3" s="30"/>
      <c r="E3" s="8"/>
      <c r="F3" s="8"/>
      <c r="G3" s="8"/>
      <c r="H3" s="8"/>
    </row>
    <row r="4" spans="1:13" x14ac:dyDescent="0.25">
      <c r="A4" s="2"/>
      <c r="B4" s="40"/>
      <c r="C4" s="40"/>
      <c r="D4" s="40"/>
      <c r="E4" s="40"/>
      <c r="F4" s="40"/>
      <c r="G4" s="2"/>
      <c r="H4" s="2"/>
      <c r="L4" t="s">
        <v>13</v>
      </c>
      <c r="M4" t="s">
        <v>14</v>
      </c>
    </row>
    <row r="5" spans="1:13" x14ac:dyDescent="0.25">
      <c r="A5" s="2"/>
      <c r="B5" s="2"/>
      <c r="C5" s="2"/>
      <c r="D5" s="2"/>
      <c r="E5" s="2"/>
      <c r="F5" s="2"/>
      <c r="G5" s="2"/>
      <c r="H5" s="2"/>
      <c r="M5" t="s">
        <v>15</v>
      </c>
    </row>
    <row r="6" spans="1:13" ht="18" customHeight="1" x14ac:dyDescent="0.25">
      <c r="A6" s="3" t="s">
        <v>16</v>
      </c>
      <c r="B6" s="41"/>
      <c r="C6" s="41"/>
      <c r="D6" s="2"/>
      <c r="E6" s="3" t="s">
        <v>17</v>
      </c>
      <c r="F6" s="41"/>
      <c r="G6" s="41"/>
      <c r="H6" s="2"/>
      <c r="M6" t="s">
        <v>18</v>
      </c>
    </row>
    <row r="7" spans="1:13" ht="18" customHeight="1" x14ac:dyDescent="0.25">
      <c r="A7" s="3" t="s">
        <v>19</v>
      </c>
      <c r="B7" s="41"/>
      <c r="C7" s="41"/>
      <c r="D7" s="2"/>
      <c r="E7" s="3" t="s">
        <v>20</v>
      </c>
      <c r="F7" s="42"/>
      <c r="G7" s="42"/>
      <c r="H7" s="2"/>
      <c r="M7" t="s">
        <v>21</v>
      </c>
    </row>
    <row r="8" spans="1:13" ht="18" customHeight="1" x14ac:dyDescent="0.25">
      <c r="A8" s="3" t="s">
        <v>22</v>
      </c>
      <c r="B8" s="41"/>
      <c r="C8" s="41"/>
      <c r="D8" s="2"/>
      <c r="E8" s="3" t="s">
        <v>23</v>
      </c>
      <c r="F8" s="42"/>
      <c r="G8" s="42"/>
      <c r="H8" s="2"/>
    </row>
    <row r="9" spans="1:13" ht="18" customHeight="1" x14ac:dyDescent="0.25">
      <c r="A9" s="3" t="s">
        <v>18</v>
      </c>
      <c r="B9" s="41"/>
      <c r="C9" s="41"/>
      <c r="D9" s="2"/>
      <c r="E9" s="3" t="s">
        <v>24</v>
      </c>
      <c r="F9" s="42"/>
      <c r="G9" s="42"/>
      <c r="H9" s="2"/>
    </row>
    <row r="10" spans="1:13" ht="15" customHeight="1" x14ac:dyDescent="0.25">
      <c r="A10" s="3"/>
      <c r="B10" s="2"/>
      <c r="C10" s="2"/>
      <c r="D10" s="2"/>
      <c r="E10" s="2"/>
      <c r="F10" s="3"/>
      <c r="G10" s="2"/>
    </row>
    <row r="11" spans="1:13" ht="6" customHeight="1" x14ac:dyDescent="0.25">
      <c r="A11" s="1"/>
      <c r="B11" s="1"/>
      <c r="C11" s="1"/>
      <c r="D11" s="1"/>
      <c r="E11" s="1"/>
      <c r="F11" s="1"/>
      <c r="G11" s="1"/>
      <c r="H11" s="1"/>
    </row>
    <row r="12" spans="1:13" ht="15" customHeight="1" x14ac:dyDescent="0.25">
      <c r="A12" s="2"/>
      <c r="B12" s="2"/>
      <c r="C12" s="2"/>
      <c r="D12" s="2"/>
      <c r="E12" s="2"/>
      <c r="F12" s="2"/>
      <c r="G12" s="2"/>
      <c r="H12" s="2"/>
    </row>
    <row r="13" spans="1:13" ht="15" customHeight="1" thickBot="1" x14ac:dyDescent="0.3">
      <c r="A13" s="2"/>
      <c r="B13" s="2"/>
      <c r="C13" s="2"/>
      <c r="D13" s="2"/>
      <c r="E13" s="2"/>
      <c r="F13" s="2"/>
      <c r="G13" s="2"/>
      <c r="H13" s="2"/>
      <c r="L13" t="s">
        <v>25</v>
      </c>
      <c r="M13" t="s">
        <v>26</v>
      </c>
    </row>
    <row r="14" spans="1:13" ht="26.25" customHeight="1" x14ac:dyDescent="0.25">
      <c r="B14" s="11" t="s">
        <v>27</v>
      </c>
      <c r="C14" s="10" t="s">
        <v>28</v>
      </c>
      <c r="D14" s="10" t="s">
        <v>29</v>
      </c>
      <c r="E14" s="10" t="s">
        <v>30</v>
      </c>
      <c r="F14" s="10" t="s">
        <v>31</v>
      </c>
      <c r="G14" s="44" t="s">
        <v>32</v>
      </c>
      <c r="H14" s="49"/>
    </row>
    <row r="15" spans="1:13" ht="6" customHeight="1" x14ac:dyDescent="0.25">
      <c r="A15" s="55"/>
      <c r="B15" s="21"/>
      <c r="C15" s="22"/>
      <c r="D15" s="22"/>
      <c r="E15" s="22"/>
      <c r="F15" s="22"/>
      <c r="G15" s="45"/>
      <c r="H15" s="51"/>
    </row>
    <row r="16" spans="1:13" x14ac:dyDescent="0.25">
      <c r="A16" s="55"/>
      <c r="B16" s="4" t="s">
        <v>33</v>
      </c>
      <c r="C16" s="6"/>
      <c r="D16" s="6"/>
      <c r="E16" s="6"/>
      <c r="F16" s="6"/>
      <c r="G16" s="46"/>
      <c r="H16" s="48"/>
    </row>
    <row r="17" spans="1:8" x14ac:dyDescent="0.25">
      <c r="A17" s="54"/>
      <c r="B17" s="4" t="s">
        <v>34</v>
      </c>
      <c r="C17" s="6"/>
      <c r="D17" s="6"/>
      <c r="E17" s="6"/>
      <c r="F17" s="6"/>
      <c r="G17" s="46"/>
      <c r="H17" s="51"/>
    </row>
    <row r="18" spans="1:8" ht="30" x14ac:dyDescent="0.25">
      <c r="A18" s="54"/>
      <c r="B18" s="4" t="s">
        <v>285</v>
      </c>
      <c r="C18" s="6"/>
      <c r="D18" s="6"/>
      <c r="E18" s="6"/>
      <c r="F18" s="6"/>
      <c r="G18" s="46"/>
      <c r="H18" s="51"/>
    </row>
    <row r="19" spans="1:8" ht="30" x14ac:dyDescent="0.25">
      <c r="B19" s="4" t="s">
        <v>36</v>
      </c>
      <c r="C19" s="6"/>
      <c r="D19" s="6"/>
      <c r="E19" s="6"/>
      <c r="F19" s="6"/>
      <c r="G19" s="46"/>
      <c r="H19" s="51"/>
    </row>
    <row r="20" spans="1:8" x14ac:dyDescent="0.25">
      <c r="A20" s="55"/>
      <c r="B20" s="4" t="s">
        <v>37</v>
      </c>
      <c r="C20" s="6"/>
      <c r="D20" s="6"/>
      <c r="E20" s="6"/>
      <c r="F20" s="6"/>
      <c r="G20" s="46"/>
      <c r="H20" s="50"/>
    </row>
    <row r="21" spans="1:8" x14ac:dyDescent="0.25">
      <c r="B21" s="4" t="s">
        <v>38</v>
      </c>
      <c r="C21" s="6"/>
      <c r="D21" s="6"/>
      <c r="E21" s="6"/>
      <c r="F21" s="6"/>
      <c r="G21" s="46"/>
      <c r="H21" s="50"/>
    </row>
    <row r="22" spans="1:8" ht="30" x14ac:dyDescent="0.25">
      <c r="A22" s="55"/>
      <c r="B22" s="4" t="s">
        <v>39</v>
      </c>
      <c r="C22" s="6"/>
      <c r="D22" s="6"/>
      <c r="E22" s="6"/>
      <c r="F22" s="6"/>
      <c r="G22" s="46"/>
      <c r="H22" s="48"/>
    </row>
    <row r="23" spans="1:8" ht="15.75" thickBot="1" x14ac:dyDescent="0.3">
      <c r="A23" s="54"/>
      <c r="B23" s="5" t="s">
        <v>40</v>
      </c>
      <c r="C23" s="7"/>
      <c r="D23" s="7"/>
      <c r="E23" s="7"/>
      <c r="F23" s="7"/>
      <c r="G23" s="47"/>
      <c r="H23" s="52"/>
    </row>
    <row r="24" spans="1:8" ht="18" customHeight="1" thickBot="1" x14ac:dyDescent="0.3">
      <c r="B24" s="43"/>
      <c r="C24" s="43"/>
      <c r="D24" s="43"/>
      <c r="E24" s="43"/>
      <c r="F24" s="43"/>
      <c r="G24" s="43"/>
      <c r="H24" s="53"/>
    </row>
    <row r="25" spans="1:8" ht="6" customHeight="1" thickBot="1" x14ac:dyDescent="0.3">
      <c r="A25" s="37"/>
      <c r="B25" s="38"/>
      <c r="C25" s="38"/>
      <c r="D25" s="38"/>
      <c r="E25" s="38"/>
      <c r="F25" s="38"/>
      <c r="G25" s="38"/>
      <c r="H25" s="39"/>
    </row>
    <row r="26" spans="1:8" x14ac:dyDescent="0.25">
      <c r="A26" s="2"/>
      <c r="B26" s="2"/>
      <c r="C26" s="2"/>
      <c r="D26" s="2"/>
      <c r="E26" s="2"/>
      <c r="F26" s="2"/>
      <c r="G26" s="2"/>
      <c r="H26" s="2"/>
    </row>
    <row r="27" spans="1:8" x14ac:dyDescent="0.25">
      <c r="A27" s="2"/>
      <c r="B27" s="2"/>
      <c r="C27" s="2"/>
      <c r="D27" s="2"/>
      <c r="E27" s="2"/>
      <c r="F27" s="2"/>
      <c r="G27" s="2"/>
      <c r="H27" s="2"/>
    </row>
    <row r="28" spans="1:8" x14ac:dyDescent="0.25">
      <c r="A28" s="2"/>
      <c r="B28" s="2"/>
      <c r="C28" s="2"/>
      <c r="D28" s="2"/>
      <c r="E28" s="2"/>
      <c r="F28" s="2"/>
      <c r="G28" s="2"/>
      <c r="H28" s="2"/>
    </row>
    <row r="29" spans="1:8" ht="18" customHeight="1" x14ac:dyDescent="0.25">
      <c r="A29" s="3" t="s">
        <v>41</v>
      </c>
      <c r="B29" s="9"/>
      <c r="C29" s="9"/>
      <c r="D29" s="9"/>
      <c r="E29" s="2"/>
      <c r="F29" s="2"/>
      <c r="G29" s="2"/>
      <c r="H29" s="2"/>
    </row>
    <row r="30" spans="1:8" ht="18" customHeight="1" x14ac:dyDescent="0.25">
      <c r="A30" s="3" t="s">
        <v>42</v>
      </c>
      <c r="B30" s="9"/>
      <c r="C30" s="9"/>
      <c r="D30" s="9"/>
      <c r="E30" s="2"/>
      <c r="F30" s="2"/>
      <c r="G30" s="2"/>
      <c r="H30" s="2"/>
    </row>
    <row r="31" spans="1:8" ht="18" customHeight="1" x14ac:dyDescent="0.25">
      <c r="A31" s="3" t="s">
        <v>43</v>
      </c>
      <c r="B31" s="9"/>
      <c r="C31" s="9"/>
      <c r="D31" s="9"/>
      <c r="E31" s="2"/>
      <c r="F31" s="2"/>
      <c r="G31" s="2"/>
      <c r="H31" s="2"/>
    </row>
    <row r="32" spans="1:8" ht="18" customHeight="1" x14ac:dyDescent="0.25">
      <c r="A32" s="3" t="s">
        <v>24</v>
      </c>
      <c r="B32" s="9"/>
      <c r="C32" s="9"/>
      <c r="D32" s="9"/>
      <c r="E32" s="2"/>
      <c r="F32" s="2"/>
      <c r="G32" s="2"/>
      <c r="H32" s="2"/>
    </row>
    <row r="33" spans="1:8" x14ac:dyDescent="0.25">
      <c r="A33" s="2"/>
      <c r="B33" s="2"/>
      <c r="C33" s="2"/>
      <c r="D33" s="2"/>
      <c r="E33" s="2"/>
      <c r="F33" s="2"/>
      <c r="G33" s="2"/>
      <c r="H33" s="2"/>
    </row>
    <row r="34" spans="1:8" ht="6" customHeight="1" x14ac:dyDescent="0.25">
      <c r="A34" s="1"/>
      <c r="B34" s="1"/>
      <c r="C34" s="1"/>
      <c r="D34" s="1"/>
      <c r="E34" s="1"/>
      <c r="F34" s="1"/>
      <c r="G34" s="1"/>
      <c r="H34" s="1"/>
    </row>
  </sheetData>
  <mergeCells count="11">
    <mergeCell ref="A25:H25"/>
    <mergeCell ref="B3:D3"/>
    <mergeCell ref="B4:F4"/>
    <mergeCell ref="F6:G6"/>
    <mergeCell ref="F7:G7"/>
    <mergeCell ref="F8:G8"/>
    <mergeCell ref="F9:G9"/>
    <mergeCell ref="B6:C6"/>
    <mergeCell ref="B7:C7"/>
    <mergeCell ref="B8:C8"/>
    <mergeCell ref="B9:C9"/>
  </mergeCells>
  <dataValidations count="9">
    <dataValidation type="list" allowBlank="1" showInputMessage="1" showErrorMessage="1" sqref="B10:D10 G10" xr:uid="{00000000-0002-0000-0100-000000000000}">
      <formula1>$M$4:$M$7</formula1>
    </dataValidation>
    <dataValidation type="list" allowBlank="1" showInputMessage="1" showErrorMessage="1" sqref="C16" xr:uid="{3CE6366D-5AD5-4EEF-B561-5E9AF7FD2FC3}">
      <formula1>INDIRECT("OptionsPipe[Subcategory]")</formula1>
    </dataValidation>
    <dataValidation type="list" allowBlank="1" showInputMessage="1" showErrorMessage="1" sqref="C19" xr:uid="{02DD4935-9CA3-4212-B7CB-9FB21B3EBAF6}">
      <formula1>INDIRECT("OptionsControlStructure[Subcategory]")</formula1>
    </dataValidation>
    <dataValidation type="list" allowBlank="1" showInputMessage="1" showErrorMessage="1" sqref="C21" xr:uid="{09E47C54-0723-4791-9D64-FBAF7E68F649}">
      <formula1>INDIRECT("OptionsPump[Subcategory]")</formula1>
    </dataValidation>
    <dataValidation type="list" allowBlank="1" showInputMessage="1" showErrorMessage="1" sqref="C22" xr:uid="{5EFC4CCC-D782-4F61-ABA3-DBEE79B45A16}">
      <formula1>INDIRECT("OptionsCorrosionProtection[Subcategory]")</formula1>
    </dataValidation>
    <dataValidation type="list" allowBlank="1" showInputMessage="1" showErrorMessage="1" sqref="C23:C24" xr:uid="{E0AC1BCF-3E36-4BA3-A5B0-DF68CE6AFD38}">
      <formula1>INDIRECT("OptionsMiscellaneous[Subcategory]")</formula1>
    </dataValidation>
    <dataValidation type="list" allowBlank="1" showInputMessage="1" showErrorMessage="1" sqref="C17" xr:uid="{B09ED988-73ED-43A8-8FB9-60DD7FFAFF36}">
      <formula1>INDIRECT("OptionsCatchBasin[Subcategory]")</formula1>
    </dataValidation>
    <dataValidation type="list" allowBlank="1" showInputMessage="1" showErrorMessage="1" sqref="C18" xr:uid="{06312741-9A64-48E9-A0E4-E95786FEDB58}">
      <formula1>INDIRECT("OptionsManhole[Subcategory]")</formula1>
    </dataValidation>
    <dataValidation type="list" allowBlank="1" showInputMessage="1" showErrorMessage="1" sqref="C20" xr:uid="{A6E7927B-D0CC-42A7-AC2C-7965B02B46B9}">
      <formula1>INDIRECT("OptionsLID[Subcategory]")</formula1>
    </dataValidation>
  </dataValidations>
  <pageMargins left="0.7" right="0.7" top="0.75" bottom="0.75" header="0.3" footer="0.3"/>
  <pageSetup scale="4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0</xdr:col>
                    <xdr:colOff>495300</xdr:colOff>
                    <xdr:row>25</xdr:row>
                    <xdr:rowOff>66675</xdr:rowOff>
                  </from>
                  <to>
                    <xdr:col>3</xdr:col>
                    <xdr:colOff>1343025</xdr:colOff>
                    <xdr:row>27</xdr:row>
                    <xdr:rowOff>104775</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24">
        <x14:dataValidation type="list" allowBlank="1" showInputMessage="1" showErrorMessage="1" xr:uid="{439D458C-2BD9-4F52-B77E-F97298D26B50}">
          <x14:formula1>
            <xm:f>_xlfn.ANCHORARRAY('Spill_Helper Sheet'!$B39)</xm:f>
          </x14:formula1>
          <xm:sqref>D23:D24</xm:sqref>
        </x14:dataValidation>
        <x14:dataValidation type="list" allowBlank="1" showInputMessage="1" showErrorMessage="1" xr:uid="{8B86EAF0-DD38-479D-91C2-64E59CEE770B}">
          <x14:formula1>
            <xm:f>_xlfn.ANCHORARRAY('Spill_Helper Sheet'!$B20)</xm:f>
          </x14:formula1>
          <xm:sqref>E19</xm:sqref>
        </x14:dataValidation>
        <x14:dataValidation type="list" allowBlank="1" showInputMessage="1" showErrorMessage="1" xr:uid="{470FC12F-876F-407D-B1FC-177F17B5716F}">
          <x14:formula1>
            <xm:f>_xlfn.ANCHORARRAY('Spill_Helper Sheet'!$B15)</xm:f>
          </x14:formula1>
          <xm:sqref>E18</xm:sqref>
        </x14:dataValidation>
        <x14:dataValidation type="list" allowBlank="1" showInputMessage="1" showErrorMessage="1" xr:uid="{A6785386-1984-4312-9CBF-FA6034227085}">
          <x14:formula1>
            <xm:f>_xlfn.ANCHORARRAY('Spill_Helper Sheet'!$B16)</xm:f>
          </x14:formula1>
          <xm:sqref>F18</xm:sqref>
        </x14:dataValidation>
        <x14:dataValidation type="list" allowBlank="1" showInputMessage="1" showErrorMessage="1" xr:uid="{74EDAF07-D4F1-4C25-9F86-E7CEA15A3E2C}">
          <x14:formula1>
            <xm:f>_xlfn.ANCHORARRAY('Spill_Helper Sheet'!$B5)</xm:f>
          </x14:formula1>
          <xm:sqref>E16</xm:sqref>
        </x14:dataValidation>
        <x14:dataValidation type="list" allowBlank="1" showInputMessage="1" showErrorMessage="1" xr:uid="{78E997BE-6DE7-45EA-BBFD-18036E554627}">
          <x14:formula1>
            <xm:f>_xlfn.ANCHORARRAY('Spill_Helper Sheet'!$B6)</xm:f>
          </x14:formula1>
          <xm:sqref>F16</xm:sqref>
        </x14:dataValidation>
        <x14:dataValidation type="list" allowBlank="1" showInputMessage="1" showErrorMessage="1" xr:uid="{DD8A390A-D402-40C8-B5F3-B955FE974A44}">
          <x14:formula1>
            <xm:f>_xlfn.ANCHORARRAY('Spill_Helper Sheet'!$B4)</xm:f>
          </x14:formula1>
          <xm:sqref>D16</xm:sqref>
        </x14:dataValidation>
        <x14:dataValidation type="list" allowBlank="1" showInputMessage="1" showErrorMessage="1" xr:uid="{41745F1A-DB9C-48F6-B906-4E4A18BF69F2}">
          <x14:formula1>
            <xm:f>_xlfn.ANCHORARRAY('Spill_Helper Sheet'!$B9)</xm:f>
          </x14:formula1>
          <xm:sqref>D17</xm:sqref>
        </x14:dataValidation>
        <x14:dataValidation type="list" allowBlank="1" showInputMessage="1" showErrorMessage="1" xr:uid="{B764DC26-229D-4C50-B2D8-FBB65C60F561}">
          <x14:formula1>
            <xm:f>_xlfn.ANCHORARRAY('Spill_Helper Sheet'!$B11)</xm:f>
          </x14:formula1>
          <xm:sqref>F17</xm:sqref>
        </x14:dataValidation>
        <x14:dataValidation type="list" allowBlank="1" showInputMessage="1" showErrorMessage="1" xr:uid="{027B2FBF-89A3-490F-9C44-26FBE02B6E60}">
          <x14:formula1>
            <xm:f>_xlfn.ANCHORARRAY('Spill_Helper Sheet'!$B10)</xm:f>
          </x14:formula1>
          <xm:sqref>E17</xm:sqref>
        </x14:dataValidation>
        <x14:dataValidation type="list" allowBlank="1" showInputMessage="1" showErrorMessage="1" xr:uid="{5B143D93-7CBA-4363-B336-D8AD2DFC6F79}">
          <x14:formula1>
            <xm:f>_xlfn.ANCHORARRAY('Spill_Helper Sheet'!$B14)</xm:f>
          </x14:formula1>
          <xm:sqref>D18</xm:sqref>
        </x14:dataValidation>
        <x14:dataValidation type="list" allowBlank="1" showInputMessage="1" showErrorMessage="1" xr:uid="{BCCFB8CA-4773-44A1-B290-9164E4A6F5CF}">
          <x14:formula1>
            <xm:f>_xlfn.ANCHORARRAY('Spill_Helper Sheet'!$B19)</xm:f>
          </x14:formula1>
          <xm:sqref>D19</xm:sqref>
        </x14:dataValidation>
        <x14:dataValidation type="list" allowBlank="1" showInputMessage="1" showErrorMessage="1" xr:uid="{DE608554-6D63-434A-80FE-A7983E68F581}">
          <x14:formula1>
            <xm:f>_xlfn.ANCHORARRAY('Spill_Helper Sheet'!$B21)</xm:f>
          </x14:formula1>
          <xm:sqref>F19</xm:sqref>
        </x14:dataValidation>
        <x14:dataValidation type="list" allowBlank="1" showInputMessage="1" showErrorMessage="1" xr:uid="{A573E4CF-DDB7-4F1B-9068-9ADDB3EC984A}">
          <x14:formula1>
            <xm:f>_xlfn.ANCHORARRAY('Spill_Helper Sheet'!$B24)</xm:f>
          </x14:formula1>
          <xm:sqref>D20</xm:sqref>
        </x14:dataValidation>
        <x14:dataValidation type="list" allowBlank="1" showInputMessage="1" showErrorMessage="1" xr:uid="{BFC50C3E-6DC9-4E70-AB37-AE31002CE760}">
          <x14:formula1>
            <xm:f>_xlfn.ANCHORARRAY('Spill_Helper Sheet'!$B25)</xm:f>
          </x14:formula1>
          <xm:sqref>E20</xm:sqref>
        </x14:dataValidation>
        <x14:dataValidation type="list" allowBlank="1" showInputMessage="1" showErrorMessage="1" xr:uid="{961AA675-88F0-4A8A-BAD8-4E580C33CF97}">
          <x14:formula1>
            <xm:f>_xlfn.ANCHORARRAY('Spill_Helper Sheet'!$B26)</xm:f>
          </x14:formula1>
          <xm:sqref>F20</xm:sqref>
        </x14:dataValidation>
        <x14:dataValidation type="list" allowBlank="1" showInputMessage="1" showErrorMessage="1" xr:uid="{2D807044-7B8A-4B6A-AD3D-FFC504C8C16E}">
          <x14:formula1>
            <xm:f>_xlfn.ANCHORARRAY('Spill_Helper Sheet'!$B29)</xm:f>
          </x14:formula1>
          <xm:sqref>D21</xm:sqref>
        </x14:dataValidation>
        <x14:dataValidation type="list" allowBlank="1" showInputMessage="1" showErrorMessage="1" xr:uid="{87BF6DC6-49A1-419F-9433-9E792587045B}">
          <x14:formula1>
            <xm:f>_xlfn.ANCHORARRAY('Spill_Helper Sheet'!$B30)</xm:f>
          </x14:formula1>
          <xm:sqref>E21</xm:sqref>
        </x14:dataValidation>
        <x14:dataValidation type="list" allowBlank="1" showInputMessage="1" showErrorMessage="1" xr:uid="{7F2C091A-8E82-4DFA-BE35-3176C3B89AE4}">
          <x14:formula1>
            <xm:f>_xlfn.ANCHORARRAY('Spill_Helper Sheet'!$B31)</xm:f>
          </x14:formula1>
          <xm:sqref>F21</xm:sqref>
        </x14:dataValidation>
        <x14:dataValidation type="list" allowBlank="1" showInputMessage="1" showErrorMessage="1" xr:uid="{B4DFA3A3-53DD-43EF-A7C4-F3E9300DB500}">
          <x14:formula1>
            <xm:f>_xlfn.ANCHORARRAY('Spill_Helper Sheet'!$B34)</xm:f>
          </x14:formula1>
          <xm:sqref>D22</xm:sqref>
        </x14:dataValidation>
        <x14:dataValidation type="list" allowBlank="1" showInputMessage="1" showErrorMessage="1" xr:uid="{C231484A-8646-4CFA-A6B0-F8C44701FDD4}">
          <x14:formula1>
            <xm:f>_xlfn.ANCHORARRAY('Spill_Helper Sheet'!$B35)</xm:f>
          </x14:formula1>
          <xm:sqref>E22</xm:sqref>
        </x14:dataValidation>
        <x14:dataValidation type="list" allowBlank="1" showInputMessage="1" showErrorMessage="1" xr:uid="{323DE783-0175-4377-BD2B-AC99CDDD3279}">
          <x14:formula1>
            <xm:f>_xlfn.ANCHORARRAY('Spill_Helper Sheet'!$B40)</xm:f>
          </x14:formula1>
          <xm:sqref>E23:E24</xm:sqref>
        </x14:dataValidation>
        <x14:dataValidation type="list" allowBlank="1" showInputMessage="1" showErrorMessage="1" xr:uid="{3860A7F3-ED50-4518-8900-9542B404C5ED}">
          <x14:formula1>
            <xm:f>_xlfn.ANCHORARRAY('Spill_Helper Sheet'!$B41)</xm:f>
          </x14:formula1>
          <xm:sqref>F23:F24</xm:sqref>
        </x14:dataValidation>
        <x14:dataValidation type="list" allowBlank="1" showInputMessage="1" showErrorMessage="1" xr:uid="{B11CC4E4-E22A-49A9-947D-F2701D3D1A74}">
          <x14:formula1>
            <xm:f>_xlfn.ANCHORARRAY('Spill_Helper Sheet'!$B36)</xm:f>
          </x14:formula1>
          <xm:sqref>F22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C3AC5-B148-4C34-8436-F2D82E77A39B}">
  <dimension ref="A1:AR61"/>
  <sheetViews>
    <sheetView topLeftCell="D1" workbookViewId="0">
      <selection activeCell="J1" sqref="J1"/>
    </sheetView>
  </sheetViews>
  <sheetFormatPr defaultRowHeight="15" x14ac:dyDescent="0.25"/>
  <cols>
    <col min="1" max="1" width="17.28515625" customWidth="1"/>
    <col min="2" max="2" width="6.5703125" customWidth="1"/>
    <col min="3" max="3" width="56" customWidth="1"/>
    <col min="6" max="6" width="17.42578125" customWidth="1"/>
    <col min="7" max="7" width="16.85546875" customWidth="1"/>
    <col min="8" max="8" width="18.140625" customWidth="1"/>
    <col min="9" max="9" width="21.140625" customWidth="1"/>
    <col min="11" max="11" width="14" customWidth="1"/>
    <col min="12" max="12" width="19.140625" customWidth="1"/>
    <col min="14" max="14" width="15.28515625" customWidth="1"/>
    <col min="16" max="16" width="14.85546875" customWidth="1"/>
    <col min="17" max="17" width="24.140625" customWidth="1"/>
    <col min="19" max="19" width="18.5703125" customWidth="1"/>
    <col min="23" max="23" width="16.85546875" customWidth="1"/>
    <col min="26" max="26" width="12.5703125" customWidth="1"/>
    <col min="27" max="27" width="13.140625" customWidth="1"/>
    <col min="28" max="28" width="11.7109375" customWidth="1"/>
    <col min="29" max="29" width="13" customWidth="1"/>
    <col min="32" max="32" width="18.28515625" customWidth="1"/>
    <col min="33" max="33" width="13.5703125" customWidth="1"/>
    <col min="34" max="34" width="12.85546875" customWidth="1"/>
    <col min="37" max="37" width="12.42578125" customWidth="1"/>
    <col min="38" max="38" width="11.42578125" customWidth="1"/>
    <col min="39" max="39" width="10.28515625" customWidth="1"/>
    <col min="41" max="41" width="13.5703125" customWidth="1"/>
    <col min="42" max="42" width="13.140625" customWidth="1"/>
    <col min="43" max="43" width="11" customWidth="1"/>
    <col min="44" max="44" width="13" customWidth="1"/>
  </cols>
  <sheetData>
    <row r="1" spans="1:44" ht="177.75" customHeight="1" thickBot="1" x14ac:dyDescent="0.3">
      <c r="A1" s="20" t="s">
        <v>178</v>
      </c>
      <c r="B1" s="18"/>
      <c r="C1" s="13" t="s">
        <v>282</v>
      </c>
      <c r="D1" t="s">
        <v>287</v>
      </c>
    </row>
    <row r="2" spans="1:44" x14ac:dyDescent="0.25">
      <c r="A2" s="19" t="s">
        <v>33</v>
      </c>
      <c r="B2" s="18"/>
      <c r="C2" t="s">
        <v>283</v>
      </c>
    </row>
    <row r="3" spans="1:44" x14ac:dyDescent="0.25">
      <c r="A3" s="16" t="s">
        <v>34</v>
      </c>
      <c r="B3" s="18"/>
      <c r="C3" s="29" t="s">
        <v>284</v>
      </c>
      <c r="F3" t="s">
        <v>183</v>
      </c>
      <c r="K3" t="s">
        <v>185</v>
      </c>
      <c r="P3" t="s">
        <v>186</v>
      </c>
      <c r="U3" t="s">
        <v>187</v>
      </c>
      <c r="Z3" t="s">
        <v>188</v>
      </c>
      <c r="AE3" t="s">
        <v>189</v>
      </c>
      <c r="AJ3" t="s">
        <v>190</v>
      </c>
      <c r="AO3" t="s">
        <v>191</v>
      </c>
    </row>
    <row r="4" spans="1:44" x14ac:dyDescent="0.25">
      <c r="A4" s="17" t="s">
        <v>35</v>
      </c>
      <c r="B4" s="18"/>
      <c r="F4" t="s">
        <v>184</v>
      </c>
      <c r="G4" t="s">
        <v>29</v>
      </c>
      <c r="H4" t="s">
        <v>30</v>
      </c>
      <c r="I4" t="s">
        <v>31</v>
      </c>
      <c r="K4" s="25" t="s">
        <v>184</v>
      </c>
      <c r="L4" s="23" t="s">
        <v>29</v>
      </c>
      <c r="M4" s="23" t="s">
        <v>30</v>
      </c>
      <c r="N4" s="26" t="s">
        <v>31</v>
      </c>
      <c r="P4" s="25" t="s">
        <v>184</v>
      </c>
      <c r="Q4" s="23" t="s">
        <v>29</v>
      </c>
      <c r="R4" s="23" t="s">
        <v>30</v>
      </c>
      <c r="S4" s="26" t="s">
        <v>31</v>
      </c>
      <c r="U4" s="25" t="s">
        <v>184</v>
      </c>
      <c r="V4" s="23" t="s">
        <v>29</v>
      </c>
      <c r="W4" s="23" t="s">
        <v>30</v>
      </c>
      <c r="X4" s="26" t="s">
        <v>31</v>
      </c>
      <c r="Z4" s="25" t="s">
        <v>184</v>
      </c>
      <c r="AA4" s="23" t="s">
        <v>29</v>
      </c>
      <c r="AB4" s="23" t="s">
        <v>30</v>
      </c>
      <c r="AC4" s="26" t="s">
        <v>31</v>
      </c>
      <c r="AE4" s="25" t="s">
        <v>184</v>
      </c>
      <c r="AF4" s="23" t="s">
        <v>29</v>
      </c>
      <c r="AG4" s="23" t="s">
        <v>30</v>
      </c>
      <c r="AH4" s="26" t="s">
        <v>31</v>
      </c>
      <c r="AJ4" s="25" t="s">
        <v>184</v>
      </c>
      <c r="AK4" s="23" t="s">
        <v>29</v>
      </c>
      <c r="AL4" s="23" t="s">
        <v>30</v>
      </c>
      <c r="AM4" s="26" t="s">
        <v>31</v>
      </c>
      <c r="AO4" s="25" t="s">
        <v>184</v>
      </c>
      <c r="AP4" s="23" t="s">
        <v>29</v>
      </c>
      <c r="AQ4" s="23" t="s">
        <v>30</v>
      </c>
      <c r="AR4" s="26" t="s">
        <v>31</v>
      </c>
    </row>
    <row r="5" spans="1:44" ht="58.5" customHeight="1" x14ac:dyDescent="0.25">
      <c r="A5" s="17" t="s">
        <v>36</v>
      </c>
      <c r="B5" s="18"/>
      <c r="F5" s="14" t="s">
        <v>47</v>
      </c>
      <c r="G5" s="14" t="s">
        <v>228</v>
      </c>
      <c r="H5" s="14" t="s">
        <v>280</v>
      </c>
      <c r="I5" s="14" t="s">
        <v>139</v>
      </c>
      <c r="K5" s="14" t="s">
        <v>34</v>
      </c>
      <c r="L5" s="14" t="s">
        <v>248</v>
      </c>
      <c r="M5" s="14" t="s">
        <v>280</v>
      </c>
      <c r="N5" s="14" t="s">
        <v>286</v>
      </c>
      <c r="P5" s="14" t="s">
        <v>21</v>
      </c>
      <c r="Q5" s="28" t="s">
        <v>280</v>
      </c>
      <c r="R5" s="14" t="s">
        <v>280</v>
      </c>
      <c r="S5" s="14" t="s">
        <v>280</v>
      </c>
      <c r="U5" s="14" t="s">
        <v>56</v>
      </c>
      <c r="V5" s="14" t="s">
        <v>72</v>
      </c>
      <c r="W5" s="14" t="s">
        <v>94</v>
      </c>
      <c r="X5" s="14" t="s">
        <v>73</v>
      </c>
      <c r="Z5" s="14" t="s">
        <v>146</v>
      </c>
      <c r="AA5" s="14" t="s">
        <v>147</v>
      </c>
      <c r="AB5" s="14" t="s">
        <v>57</v>
      </c>
      <c r="AC5" s="14" t="s">
        <v>148</v>
      </c>
      <c r="AE5" s="14" t="s">
        <v>219</v>
      </c>
      <c r="AF5" s="14" t="s">
        <v>76</v>
      </c>
      <c r="AG5" s="14" t="s">
        <v>280</v>
      </c>
      <c r="AH5" s="14" t="s">
        <v>61</v>
      </c>
      <c r="AJ5" s="14" t="s">
        <v>45</v>
      </c>
      <c r="AK5" s="14" t="s">
        <v>214</v>
      </c>
      <c r="AL5" s="14" t="s">
        <v>62</v>
      </c>
      <c r="AM5" s="14" t="s">
        <v>215</v>
      </c>
      <c r="AO5" s="14" t="s">
        <v>271</v>
      </c>
      <c r="AP5" s="14" t="s">
        <v>81</v>
      </c>
      <c r="AQ5" s="14" t="s">
        <v>280</v>
      </c>
      <c r="AR5" s="14" t="s">
        <v>64</v>
      </c>
    </row>
    <row r="6" spans="1:44" ht="75" x14ac:dyDescent="0.25">
      <c r="A6" s="17" t="s">
        <v>37</v>
      </c>
      <c r="B6" s="18"/>
      <c r="F6" s="14" t="s">
        <v>47</v>
      </c>
      <c r="G6" s="14" t="s">
        <v>229</v>
      </c>
      <c r="H6" s="14" t="s">
        <v>280</v>
      </c>
      <c r="I6" s="14" t="s">
        <v>139</v>
      </c>
      <c r="K6" s="14" t="s">
        <v>34</v>
      </c>
      <c r="L6" s="14" t="s">
        <v>248</v>
      </c>
      <c r="M6" s="14" t="s">
        <v>280</v>
      </c>
      <c r="N6" s="14" t="s">
        <v>89</v>
      </c>
      <c r="P6" s="14" t="s">
        <v>192</v>
      </c>
      <c r="Q6" s="14" t="s">
        <v>68</v>
      </c>
      <c r="R6" s="14" t="s">
        <v>280</v>
      </c>
      <c r="S6" s="14" t="s">
        <v>193</v>
      </c>
      <c r="U6" s="14" t="s">
        <v>56</v>
      </c>
      <c r="V6" s="14" t="s">
        <v>72</v>
      </c>
      <c r="W6" s="14" t="s">
        <v>216</v>
      </c>
      <c r="X6" s="14" t="s">
        <v>73</v>
      </c>
      <c r="Z6" s="14" t="s">
        <v>146</v>
      </c>
      <c r="AA6" s="14" t="s">
        <v>147</v>
      </c>
      <c r="AB6" s="14" t="s">
        <v>202</v>
      </c>
      <c r="AC6" s="14" t="s">
        <v>148</v>
      </c>
      <c r="AE6" s="14" t="s">
        <v>219</v>
      </c>
      <c r="AF6" s="14" t="s">
        <v>96</v>
      </c>
      <c r="AG6" s="14" t="s">
        <v>280</v>
      </c>
      <c r="AH6" s="14" t="s">
        <v>61</v>
      </c>
      <c r="AJ6" s="14" t="s">
        <v>45</v>
      </c>
      <c r="AK6" s="14" t="s">
        <v>214</v>
      </c>
      <c r="AL6" s="14" t="s">
        <v>79</v>
      </c>
      <c r="AM6" s="14" t="s">
        <v>215</v>
      </c>
      <c r="AO6" s="14" t="s">
        <v>271</v>
      </c>
      <c r="AP6" s="14" t="s">
        <v>101</v>
      </c>
      <c r="AQ6" s="14" t="s">
        <v>280</v>
      </c>
      <c r="AR6" s="14" t="s">
        <v>272</v>
      </c>
    </row>
    <row r="7" spans="1:44" ht="75" x14ac:dyDescent="0.25">
      <c r="A7" s="17" t="s">
        <v>38</v>
      </c>
      <c r="B7" s="18"/>
      <c r="F7" s="14" t="s">
        <v>47</v>
      </c>
      <c r="G7" s="14" t="s">
        <v>230</v>
      </c>
      <c r="H7" s="14" t="s">
        <v>280</v>
      </c>
      <c r="I7" s="14" t="s">
        <v>139</v>
      </c>
      <c r="K7" s="14" t="s">
        <v>34</v>
      </c>
      <c r="L7" s="14" t="s">
        <v>248</v>
      </c>
      <c r="M7" s="14" t="s">
        <v>280</v>
      </c>
      <c r="N7" s="14" t="s">
        <v>249</v>
      </c>
      <c r="P7" s="14" t="s">
        <v>192</v>
      </c>
      <c r="Q7" s="14" t="s">
        <v>115</v>
      </c>
      <c r="R7" s="14" t="s">
        <v>280</v>
      </c>
      <c r="S7" s="14" t="s">
        <v>93</v>
      </c>
      <c r="U7" s="14" t="s">
        <v>56</v>
      </c>
      <c r="V7" s="14" t="s">
        <v>72</v>
      </c>
      <c r="W7" s="14" t="s">
        <v>217</v>
      </c>
      <c r="X7" s="14" t="s">
        <v>95</v>
      </c>
      <c r="Z7" s="14" t="s">
        <v>58</v>
      </c>
      <c r="AA7" s="14" t="s">
        <v>149</v>
      </c>
      <c r="AB7" s="14" t="s">
        <v>150</v>
      </c>
      <c r="AC7" s="14" t="s">
        <v>151</v>
      </c>
      <c r="AE7" s="14" t="s">
        <v>60</v>
      </c>
      <c r="AF7" s="14" t="s">
        <v>225</v>
      </c>
      <c r="AG7" s="14" t="s">
        <v>280</v>
      </c>
      <c r="AH7" s="14" t="s">
        <v>61</v>
      </c>
      <c r="AJ7" s="14" t="s">
        <v>174</v>
      </c>
      <c r="AK7" s="14" t="s">
        <v>279</v>
      </c>
      <c r="AL7" s="14" t="s">
        <v>280</v>
      </c>
      <c r="AM7" s="14" t="s">
        <v>80</v>
      </c>
      <c r="AO7" s="14" t="s">
        <v>63</v>
      </c>
      <c r="AP7" s="14" t="s">
        <v>82</v>
      </c>
      <c r="AQ7" s="14" t="s">
        <v>280</v>
      </c>
      <c r="AR7" s="14" t="s">
        <v>273</v>
      </c>
    </row>
    <row r="8" spans="1:44" ht="119.25" customHeight="1" x14ac:dyDescent="0.25">
      <c r="A8" s="17" t="s">
        <v>39</v>
      </c>
      <c r="B8" s="18"/>
      <c r="F8" s="14" t="s">
        <v>48</v>
      </c>
      <c r="G8" s="14" t="s">
        <v>264</v>
      </c>
      <c r="H8" s="14" t="s">
        <v>280</v>
      </c>
      <c r="I8" s="14" t="s">
        <v>251</v>
      </c>
      <c r="K8" s="14" t="s">
        <v>34</v>
      </c>
      <c r="L8" s="14" t="s">
        <v>248</v>
      </c>
      <c r="M8" s="14" t="s">
        <v>280</v>
      </c>
      <c r="N8" s="14" t="s">
        <v>250</v>
      </c>
      <c r="P8" s="14" t="s">
        <v>254</v>
      </c>
      <c r="Q8" s="14" t="s">
        <v>255</v>
      </c>
      <c r="R8" s="14" t="s">
        <v>280</v>
      </c>
      <c r="S8" s="14" t="s">
        <v>286</v>
      </c>
      <c r="U8" s="14" t="s">
        <v>56</v>
      </c>
      <c r="V8" s="14" t="s">
        <v>72</v>
      </c>
      <c r="W8" s="14" t="s">
        <v>218</v>
      </c>
      <c r="X8" s="14" t="s">
        <v>95</v>
      </c>
      <c r="Z8" s="14" t="s">
        <v>58</v>
      </c>
      <c r="AA8" s="14" t="s">
        <v>152</v>
      </c>
      <c r="AB8" s="14" t="s">
        <v>154</v>
      </c>
      <c r="AC8" s="14" t="s">
        <v>151</v>
      </c>
      <c r="AE8" s="14" t="s">
        <v>60</v>
      </c>
      <c r="AF8" s="14" t="s">
        <v>226</v>
      </c>
      <c r="AG8" s="14" t="s">
        <v>280</v>
      </c>
      <c r="AH8" s="14" t="s">
        <v>106</v>
      </c>
      <c r="AJ8" s="14" t="s">
        <v>174</v>
      </c>
      <c r="AK8" s="14" t="s">
        <v>278</v>
      </c>
      <c r="AL8" s="14" t="s">
        <v>280</v>
      </c>
      <c r="AM8" s="14" t="s">
        <v>80</v>
      </c>
      <c r="AO8" s="14" t="s">
        <v>63</v>
      </c>
      <c r="AP8" s="14" t="s">
        <v>274</v>
      </c>
      <c r="AQ8" s="14" t="s">
        <v>280</v>
      </c>
      <c r="AR8" s="14" t="s">
        <v>111</v>
      </c>
    </row>
    <row r="9" spans="1:44" ht="150" x14ac:dyDescent="0.25">
      <c r="A9" s="17" t="s">
        <v>40</v>
      </c>
      <c r="B9" s="18"/>
      <c r="F9" s="14" t="s">
        <v>48</v>
      </c>
      <c r="G9" s="14" t="s">
        <v>264</v>
      </c>
      <c r="H9" s="14" t="s">
        <v>280</v>
      </c>
      <c r="I9" s="14" t="s">
        <v>286</v>
      </c>
      <c r="K9" s="14" t="s">
        <v>34</v>
      </c>
      <c r="L9" s="14" t="s">
        <v>248</v>
      </c>
      <c r="M9" s="14" t="s">
        <v>280</v>
      </c>
      <c r="N9" s="14" t="s">
        <v>251</v>
      </c>
      <c r="P9" s="14" t="s">
        <v>254</v>
      </c>
      <c r="Q9" s="14" t="s">
        <v>255</v>
      </c>
      <c r="R9" s="14" t="s">
        <v>280</v>
      </c>
      <c r="S9" s="14" t="s">
        <v>89</v>
      </c>
      <c r="U9" s="14" t="s">
        <v>199</v>
      </c>
      <c r="V9" s="14" t="s">
        <v>200</v>
      </c>
      <c r="W9" s="14" t="s">
        <v>57</v>
      </c>
      <c r="X9" s="14" t="s">
        <v>148</v>
      </c>
      <c r="Z9" s="14" t="s">
        <v>58</v>
      </c>
      <c r="AA9" s="14" t="s">
        <v>153</v>
      </c>
      <c r="AB9" s="14" t="s">
        <v>155</v>
      </c>
      <c r="AC9" s="14" t="s">
        <v>151</v>
      </c>
      <c r="AE9" s="14" t="s">
        <v>59</v>
      </c>
      <c r="AF9" s="14" t="s">
        <v>165</v>
      </c>
      <c r="AG9" s="14" t="s">
        <v>21</v>
      </c>
      <c r="AH9" s="14" t="s">
        <v>61</v>
      </c>
      <c r="AJ9" s="14" t="s">
        <v>221</v>
      </c>
      <c r="AK9" s="14" t="s">
        <v>222</v>
      </c>
      <c r="AL9" s="14" t="s">
        <v>280</v>
      </c>
      <c r="AM9" s="14" t="s">
        <v>100</v>
      </c>
      <c r="AO9" s="14" t="s">
        <v>63</v>
      </c>
      <c r="AP9" s="14" t="s">
        <v>109</v>
      </c>
      <c r="AQ9" s="14" t="s">
        <v>280</v>
      </c>
      <c r="AR9" s="14" t="s">
        <v>64</v>
      </c>
    </row>
    <row r="10" spans="1:44" ht="150" x14ac:dyDescent="0.25">
      <c r="B10" s="18"/>
      <c r="F10" s="14" t="s">
        <v>48</v>
      </c>
      <c r="G10" s="14" t="s">
        <v>264</v>
      </c>
      <c r="H10" s="14" t="s">
        <v>280</v>
      </c>
      <c r="I10" s="14" t="s">
        <v>252</v>
      </c>
      <c r="K10" s="14" t="s">
        <v>34</v>
      </c>
      <c r="L10" s="14" t="s">
        <v>248</v>
      </c>
      <c r="M10" s="14" t="s">
        <v>280</v>
      </c>
      <c r="N10" s="14" t="s">
        <v>252</v>
      </c>
      <c r="P10" s="14" t="s">
        <v>254</v>
      </c>
      <c r="Q10" s="14" t="s">
        <v>255</v>
      </c>
      <c r="R10" s="14" t="s">
        <v>280</v>
      </c>
      <c r="S10" s="14" t="s">
        <v>249</v>
      </c>
      <c r="U10" s="14" t="s">
        <v>199</v>
      </c>
      <c r="V10" s="14" t="s">
        <v>200</v>
      </c>
      <c r="W10" s="14" t="s">
        <v>201</v>
      </c>
      <c r="X10" s="14" t="s">
        <v>148</v>
      </c>
      <c r="Z10" s="14" t="s">
        <v>203</v>
      </c>
      <c r="AA10" s="14" t="s">
        <v>74</v>
      </c>
      <c r="AB10" s="14" t="s">
        <v>204</v>
      </c>
      <c r="AC10" s="14" t="s">
        <v>205</v>
      </c>
      <c r="AE10" s="14" t="s">
        <v>199</v>
      </c>
      <c r="AF10" s="14" t="s">
        <v>77</v>
      </c>
      <c r="AG10" s="14" t="s">
        <v>220</v>
      </c>
      <c r="AH10" s="14" t="s">
        <v>78</v>
      </c>
      <c r="AJ10" s="14" t="s">
        <v>221</v>
      </c>
      <c r="AK10" s="14" t="s">
        <v>99</v>
      </c>
      <c r="AL10" s="14" t="s">
        <v>280</v>
      </c>
      <c r="AM10" s="14" t="s">
        <v>108</v>
      </c>
      <c r="AO10" s="14" t="s">
        <v>63</v>
      </c>
      <c r="AP10" s="14" t="s">
        <v>118</v>
      </c>
      <c r="AQ10" s="14" t="s">
        <v>280</v>
      </c>
      <c r="AR10" s="14" t="s">
        <v>120</v>
      </c>
    </row>
    <row r="11" spans="1:44" ht="57" customHeight="1" x14ac:dyDescent="0.25">
      <c r="A11" s="12"/>
      <c r="B11" s="18"/>
      <c r="F11" s="14" t="s">
        <v>48</v>
      </c>
      <c r="G11" s="14" t="s">
        <v>264</v>
      </c>
      <c r="H11" s="14" t="s">
        <v>280</v>
      </c>
      <c r="I11" s="14" t="s">
        <v>89</v>
      </c>
      <c r="K11" s="14" t="s">
        <v>260</v>
      </c>
      <c r="L11" s="14" t="s">
        <v>261</v>
      </c>
      <c r="M11" s="14" t="s">
        <v>280</v>
      </c>
      <c r="N11" s="14" t="s">
        <v>262</v>
      </c>
      <c r="P11" s="14" t="s">
        <v>254</v>
      </c>
      <c r="Q11" s="14" t="s">
        <v>255</v>
      </c>
      <c r="R11" s="14" t="s">
        <v>280</v>
      </c>
      <c r="S11" s="14" t="s">
        <v>250</v>
      </c>
      <c r="U11" s="14" t="s">
        <v>21</v>
      </c>
      <c r="V11" s="14" t="s">
        <v>280</v>
      </c>
      <c r="W11" s="14" t="s">
        <v>280</v>
      </c>
      <c r="X11" s="14" t="s">
        <v>280</v>
      </c>
      <c r="Z11" s="14" t="s">
        <v>203</v>
      </c>
      <c r="AA11" s="14" t="s">
        <v>105</v>
      </c>
      <c r="AB11" s="14" t="s">
        <v>280</v>
      </c>
      <c r="AC11" s="14" t="s">
        <v>205</v>
      </c>
      <c r="AE11" s="14" t="s">
        <v>199</v>
      </c>
      <c r="AF11" s="14" t="s">
        <v>97</v>
      </c>
      <c r="AG11" s="14" t="s">
        <v>280</v>
      </c>
      <c r="AH11" s="14" t="s">
        <v>98</v>
      </c>
      <c r="AJ11" s="14" t="s">
        <v>221</v>
      </c>
      <c r="AK11" s="14" t="s">
        <v>107</v>
      </c>
      <c r="AL11" s="14" t="s">
        <v>280</v>
      </c>
      <c r="AM11" s="14" t="s">
        <v>223</v>
      </c>
      <c r="AO11" s="14" t="s">
        <v>275</v>
      </c>
      <c r="AP11" s="14" t="s">
        <v>276</v>
      </c>
      <c r="AQ11" s="14" t="s">
        <v>280</v>
      </c>
      <c r="AR11" s="14" t="s">
        <v>64</v>
      </c>
    </row>
    <row r="12" spans="1:44" ht="66" customHeight="1" x14ac:dyDescent="0.25">
      <c r="B12" s="18"/>
      <c r="F12" s="14" t="s">
        <v>48</v>
      </c>
      <c r="G12" s="14" t="s">
        <v>264</v>
      </c>
      <c r="H12" s="14" t="s">
        <v>280</v>
      </c>
      <c r="I12" s="14" t="s">
        <v>249</v>
      </c>
      <c r="K12" s="14" t="s">
        <v>260</v>
      </c>
      <c r="L12" s="14" t="s">
        <v>261</v>
      </c>
      <c r="M12" s="14" t="s">
        <v>280</v>
      </c>
      <c r="N12" s="14" t="s">
        <v>263</v>
      </c>
      <c r="P12" s="14" t="s">
        <v>254</v>
      </c>
      <c r="Q12" s="14" t="s">
        <v>255</v>
      </c>
      <c r="R12" s="14" t="s">
        <v>280</v>
      </c>
      <c r="S12" s="14" t="s">
        <v>251</v>
      </c>
      <c r="Z12" s="14" t="s">
        <v>203</v>
      </c>
      <c r="AA12" s="14" t="s">
        <v>156</v>
      </c>
      <c r="AB12" s="14" t="s">
        <v>206</v>
      </c>
      <c r="AC12" s="14" t="s">
        <v>133</v>
      </c>
      <c r="AE12" s="27" t="s">
        <v>21</v>
      </c>
      <c r="AF12" s="27" t="s">
        <v>280</v>
      </c>
      <c r="AG12" s="27" t="s">
        <v>280</v>
      </c>
      <c r="AH12" s="27" t="s">
        <v>280</v>
      </c>
      <c r="AJ12" s="14" t="s">
        <v>221</v>
      </c>
      <c r="AK12" s="14" t="s">
        <v>107</v>
      </c>
      <c r="AL12" s="14" t="s">
        <v>280</v>
      </c>
      <c r="AM12" s="14" t="s">
        <v>224</v>
      </c>
      <c r="AO12" s="14" t="s">
        <v>275</v>
      </c>
      <c r="AP12" s="14" t="s">
        <v>102</v>
      </c>
      <c r="AQ12" s="14" t="s">
        <v>280</v>
      </c>
      <c r="AR12" s="14" t="s">
        <v>64</v>
      </c>
    </row>
    <row r="13" spans="1:44" ht="150" x14ac:dyDescent="0.25">
      <c r="B13" s="18"/>
      <c r="F13" s="14" t="s">
        <v>48</v>
      </c>
      <c r="G13" s="14" t="s">
        <v>264</v>
      </c>
      <c r="H13" s="14" t="s">
        <v>280</v>
      </c>
      <c r="I13" s="14" t="s">
        <v>250</v>
      </c>
      <c r="K13" s="14" t="s">
        <v>21</v>
      </c>
      <c r="L13" s="28" t="s">
        <v>280</v>
      </c>
      <c r="M13" s="14" t="s">
        <v>280</v>
      </c>
      <c r="N13" s="14" t="s">
        <v>280</v>
      </c>
      <c r="P13" s="14" t="s">
        <v>254</v>
      </c>
      <c r="Q13" s="14" t="s">
        <v>255</v>
      </c>
      <c r="R13" s="14" t="s">
        <v>280</v>
      </c>
      <c r="S13" s="14" t="s">
        <v>252</v>
      </c>
      <c r="Z13" s="14" t="s">
        <v>157</v>
      </c>
      <c r="AA13" s="14" t="s">
        <v>158</v>
      </c>
      <c r="AB13" s="14" t="s">
        <v>207</v>
      </c>
      <c r="AC13" s="14" t="s">
        <v>164</v>
      </c>
      <c r="AJ13" s="14" t="s">
        <v>221</v>
      </c>
      <c r="AK13" s="14" t="s">
        <v>117</v>
      </c>
      <c r="AL13" s="14" t="s">
        <v>280</v>
      </c>
      <c r="AM13" s="14" t="s">
        <v>129</v>
      </c>
      <c r="AO13" s="14" t="s">
        <v>275</v>
      </c>
      <c r="AP13" s="14" t="s">
        <v>110</v>
      </c>
      <c r="AQ13" s="14" t="s">
        <v>280</v>
      </c>
      <c r="AR13" s="14" t="s">
        <v>64</v>
      </c>
    </row>
    <row r="14" spans="1:44" ht="255.75" customHeight="1" x14ac:dyDescent="0.25">
      <c r="B14" s="18"/>
      <c r="F14" s="14" t="s">
        <v>48</v>
      </c>
      <c r="G14" s="14" t="s">
        <v>231</v>
      </c>
      <c r="H14" s="14" t="s">
        <v>280</v>
      </c>
      <c r="I14" s="14" t="s">
        <v>232</v>
      </c>
      <c r="K14" s="14" t="s">
        <v>253</v>
      </c>
      <c r="L14" s="14" t="s">
        <v>67</v>
      </c>
      <c r="M14" s="14" t="s">
        <v>280</v>
      </c>
      <c r="N14" s="14" t="s">
        <v>131</v>
      </c>
      <c r="P14" s="14" t="s">
        <v>253</v>
      </c>
      <c r="Q14" s="14" t="s">
        <v>69</v>
      </c>
      <c r="R14" s="14" t="s">
        <v>280</v>
      </c>
      <c r="S14" s="14" t="s">
        <v>131</v>
      </c>
      <c r="Z14" s="14" t="s">
        <v>157</v>
      </c>
      <c r="AA14" s="14" t="s">
        <v>159</v>
      </c>
      <c r="AB14" s="14" t="s">
        <v>162</v>
      </c>
      <c r="AC14" s="14" t="s">
        <v>164</v>
      </c>
      <c r="AJ14" s="14" t="s">
        <v>221</v>
      </c>
      <c r="AK14" s="14" t="s">
        <v>124</v>
      </c>
      <c r="AL14" s="14" t="s">
        <v>280</v>
      </c>
      <c r="AM14" s="14" t="s">
        <v>129</v>
      </c>
      <c r="AO14" s="14" t="s">
        <v>275</v>
      </c>
      <c r="AP14" s="14" t="s">
        <v>119</v>
      </c>
      <c r="AQ14" s="14" t="s">
        <v>280</v>
      </c>
      <c r="AR14" s="14" t="s">
        <v>64</v>
      </c>
    </row>
    <row r="15" spans="1:44" ht="135" x14ac:dyDescent="0.25">
      <c r="B15" s="18"/>
      <c r="F15" s="14" t="s">
        <v>48</v>
      </c>
      <c r="G15" s="14" t="s">
        <v>231</v>
      </c>
      <c r="H15" s="14" t="s">
        <v>280</v>
      </c>
      <c r="I15" s="14" t="s">
        <v>286</v>
      </c>
      <c r="P15" s="14" t="s">
        <v>253</v>
      </c>
      <c r="Q15" s="14" t="s">
        <v>90</v>
      </c>
      <c r="R15" s="14" t="s">
        <v>280</v>
      </c>
      <c r="S15" s="14" t="s">
        <v>131</v>
      </c>
      <c r="Z15" s="14" t="s">
        <v>157</v>
      </c>
      <c r="AA15" s="14" t="s">
        <v>160</v>
      </c>
      <c r="AB15" s="14" t="s">
        <v>208</v>
      </c>
      <c r="AC15" s="14" t="s">
        <v>164</v>
      </c>
      <c r="AJ15" s="14" t="s">
        <v>221</v>
      </c>
      <c r="AK15" s="14" t="s">
        <v>128</v>
      </c>
      <c r="AL15" s="14" t="s">
        <v>280</v>
      </c>
      <c r="AM15" s="14" t="s">
        <v>129</v>
      </c>
      <c r="AO15" s="14" t="s">
        <v>275</v>
      </c>
      <c r="AP15" s="14" t="s">
        <v>125</v>
      </c>
      <c r="AQ15" s="14" t="s">
        <v>280</v>
      </c>
      <c r="AR15" s="14" t="s">
        <v>64</v>
      </c>
    </row>
    <row r="16" spans="1:44" ht="135" x14ac:dyDescent="0.25">
      <c r="B16" s="18"/>
      <c r="F16" s="14" t="s">
        <v>48</v>
      </c>
      <c r="G16" s="14" t="s">
        <v>231</v>
      </c>
      <c r="H16" s="14" t="s">
        <v>280</v>
      </c>
      <c r="I16" s="14" t="s">
        <v>89</v>
      </c>
      <c r="P16" s="14" t="s">
        <v>55</v>
      </c>
      <c r="Q16" s="14" t="s">
        <v>70</v>
      </c>
      <c r="R16" s="14" t="s">
        <v>280</v>
      </c>
      <c r="S16" s="14" t="s">
        <v>280</v>
      </c>
      <c r="Z16" s="14" t="s">
        <v>157</v>
      </c>
      <c r="AA16" s="14" t="s">
        <v>161</v>
      </c>
      <c r="AB16" s="14" t="s">
        <v>209</v>
      </c>
      <c r="AC16" s="14" t="s">
        <v>164</v>
      </c>
      <c r="AJ16" s="27" t="s">
        <v>21</v>
      </c>
      <c r="AK16" s="27" t="s">
        <v>280</v>
      </c>
      <c r="AL16" s="27" t="s">
        <v>280</v>
      </c>
      <c r="AM16" s="27" t="s">
        <v>280</v>
      </c>
      <c r="AO16" s="14" t="s">
        <v>266</v>
      </c>
      <c r="AP16" s="14" t="s">
        <v>83</v>
      </c>
      <c r="AQ16" s="14" t="s">
        <v>280</v>
      </c>
      <c r="AR16" s="14" t="s">
        <v>277</v>
      </c>
    </row>
    <row r="17" spans="2:44" ht="60" x14ac:dyDescent="0.25">
      <c r="B17" s="18"/>
      <c r="F17" s="14" t="s">
        <v>52</v>
      </c>
      <c r="G17" s="14" t="s">
        <v>87</v>
      </c>
      <c r="H17" s="14" t="s">
        <v>280</v>
      </c>
      <c r="I17" s="14" t="s">
        <v>131</v>
      </c>
      <c r="P17" s="14" t="s">
        <v>55</v>
      </c>
      <c r="Q17" s="14" t="s">
        <v>91</v>
      </c>
      <c r="R17" s="14" t="s">
        <v>256</v>
      </c>
      <c r="S17" s="14" t="s">
        <v>135</v>
      </c>
      <c r="Z17" s="14" t="s">
        <v>157</v>
      </c>
      <c r="AA17" s="14" t="s">
        <v>210</v>
      </c>
      <c r="AB17" s="14" t="s">
        <v>163</v>
      </c>
      <c r="AC17" s="14" t="s">
        <v>164</v>
      </c>
      <c r="AO17" s="27" t="s">
        <v>21</v>
      </c>
      <c r="AP17" s="27" t="s">
        <v>280</v>
      </c>
      <c r="AQ17" s="27" t="s">
        <v>280</v>
      </c>
      <c r="AR17" s="27" t="s">
        <v>280</v>
      </c>
    </row>
    <row r="18" spans="2:44" ht="45" x14ac:dyDescent="0.25">
      <c r="B18" s="18"/>
      <c r="F18" s="14" t="s">
        <v>52</v>
      </c>
      <c r="G18" s="14" t="s">
        <v>171</v>
      </c>
      <c r="H18" s="14" t="s">
        <v>280</v>
      </c>
      <c r="I18" s="14" t="s">
        <v>172</v>
      </c>
      <c r="P18" s="14" t="s">
        <v>55</v>
      </c>
      <c r="Q18" s="14" t="s">
        <v>257</v>
      </c>
      <c r="R18" s="14" t="s">
        <v>280</v>
      </c>
      <c r="S18" s="14" t="s">
        <v>138</v>
      </c>
      <c r="Z18" s="14" t="s">
        <v>211</v>
      </c>
      <c r="AA18" s="14" t="s">
        <v>75</v>
      </c>
      <c r="AB18" s="14" t="s">
        <v>280</v>
      </c>
      <c r="AC18" s="14" t="s">
        <v>136</v>
      </c>
    </row>
    <row r="19" spans="2:44" ht="45" x14ac:dyDescent="0.25">
      <c r="B19" s="18"/>
      <c r="F19" s="14" t="s">
        <v>52</v>
      </c>
      <c r="G19" s="14" t="s">
        <v>114</v>
      </c>
      <c r="H19" s="14" t="s">
        <v>280</v>
      </c>
      <c r="I19" s="14" t="s">
        <v>145</v>
      </c>
      <c r="P19" s="14" t="s">
        <v>55</v>
      </c>
      <c r="Q19" s="24" t="s">
        <v>116</v>
      </c>
      <c r="R19" s="14" t="s">
        <v>258</v>
      </c>
      <c r="S19" s="14" t="s">
        <v>135</v>
      </c>
      <c r="Z19" s="14" t="s">
        <v>211</v>
      </c>
      <c r="AA19" s="14" t="s">
        <v>212</v>
      </c>
      <c r="AB19" s="14" t="s">
        <v>280</v>
      </c>
      <c r="AC19" s="14" t="s">
        <v>213</v>
      </c>
    </row>
    <row r="20" spans="2:44" ht="30" x14ac:dyDescent="0.25">
      <c r="B20" s="18"/>
      <c r="F20" s="14" t="s">
        <v>52</v>
      </c>
      <c r="G20" s="14" t="s">
        <v>259</v>
      </c>
      <c r="H20" s="14" t="s">
        <v>280</v>
      </c>
      <c r="I20" s="14" t="s">
        <v>131</v>
      </c>
      <c r="P20" s="14" t="s">
        <v>254</v>
      </c>
      <c r="Q20" s="14" t="s">
        <v>169</v>
      </c>
      <c r="R20" s="14" t="s">
        <v>169</v>
      </c>
      <c r="S20" s="14" t="s">
        <v>170</v>
      </c>
      <c r="Z20" s="27" t="s">
        <v>21</v>
      </c>
      <c r="AA20" s="27" t="s">
        <v>280</v>
      </c>
      <c r="AB20" s="27" t="s">
        <v>280</v>
      </c>
      <c r="AC20" s="27" t="s">
        <v>280</v>
      </c>
    </row>
    <row r="21" spans="2:44" ht="75" x14ac:dyDescent="0.25">
      <c r="B21" s="18"/>
      <c r="F21" s="14" t="s">
        <v>49</v>
      </c>
      <c r="G21" s="14" t="s">
        <v>233</v>
      </c>
      <c r="H21" s="14" t="s">
        <v>280</v>
      </c>
      <c r="I21" s="14" t="s">
        <v>234</v>
      </c>
      <c r="P21" s="24" t="s">
        <v>260</v>
      </c>
      <c r="Q21" s="24" t="s">
        <v>261</v>
      </c>
      <c r="R21" s="24" t="s">
        <v>280</v>
      </c>
      <c r="S21" s="24" t="s">
        <v>262</v>
      </c>
    </row>
    <row r="22" spans="2:44" ht="90" x14ac:dyDescent="0.25">
      <c r="B22" s="18"/>
      <c r="F22" s="14" t="s">
        <v>49</v>
      </c>
      <c r="G22" s="14" t="s">
        <v>238</v>
      </c>
      <c r="H22" s="14" t="s">
        <v>280</v>
      </c>
      <c r="I22" s="14" t="s">
        <v>142</v>
      </c>
      <c r="P22" s="24" t="s">
        <v>260</v>
      </c>
      <c r="Q22" s="24" t="s">
        <v>261</v>
      </c>
      <c r="R22" s="24" t="s">
        <v>280</v>
      </c>
      <c r="S22" s="24" t="s">
        <v>263</v>
      </c>
    </row>
    <row r="23" spans="2:44" ht="90" x14ac:dyDescent="0.25">
      <c r="B23" s="18"/>
      <c r="F23" s="14" t="s">
        <v>49</v>
      </c>
      <c r="G23" s="14" t="s">
        <v>238</v>
      </c>
      <c r="H23" s="14" t="s">
        <v>280</v>
      </c>
      <c r="I23" s="14" t="s">
        <v>127</v>
      </c>
      <c r="P23" s="24" t="s">
        <v>266</v>
      </c>
      <c r="Q23" s="24" t="s">
        <v>267</v>
      </c>
      <c r="R23" s="24" t="s">
        <v>280</v>
      </c>
      <c r="S23" s="24" t="s">
        <v>140</v>
      </c>
    </row>
    <row r="24" spans="2:44" ht="90" x14ac:dyDescent="0.25">
      <c r="B24" s="18"/>
      <c r="F24" s="14" t="s">
        <v>49</v>
      </c>
      <c r="G24" s="14" t="s">
        <v>238</v>
      </c>
      <c r="H24" s="14" t="s">
        <v>280</v>
      </c>
      <c r="I24" s="14" t="s">
        <v>144</v>
      </c>
      <c r="P24" s="24" t="s">
        <v>268</v>
      </c>
      <c r="Q24" s="24" t="s">
        <v>71</v>
      </c>
      <c r="R24" s="24" t="s">
        <v>92</v>
      </c>
      <c r="S24" s="24" t="s">
        <v>141</v>
      </c>
    </row>
    <row r="25" spans="2:44" ht="90" x14ac:dyDescent="0.25">
      <c r="B25" s="18"/>
      <c r="F25" s="14" t="s">
        <v>49</v>
      </c>
      <c r="G25" s="14" t="s">
        <v>239</v>
      </c>
      <c r="H25" s="14" t="s">
        <v>280</v>
      </c>
      <c r="I25" s="14" t="s">
        <v>131</v>
      </c>
      <c r="P25" s="24" t="s">
        <v>268</v>
      </c>
      <c r="Q25" s="24" t="s">
        <v>71</v>
      </c>
      <c r="R25" s="24" t="s">
        <v>104</v>
      </c>
      <c r="S25" s="24" t="s">
        <v>141</v>
      </c>
    </row>
    <row r="26" spans="2:44" ht="30" x14ac:dyDescent="0.25">
      <c r="B26" s="18"/>
      <c r="F26" s="14" t="s">
        <v>49</v>
      </c>
      <c r="G26" s="14" t="s">
        <v>21</v>
      </c>
      <c r="H26" s="14" t="s">
        <v>280</v>
      </c>
      <c r="I26" s="14" t="s">
        <v>21</v>
      </c>
      <c r="P26" s="24" t="s">
        <v>268</v>
      </c>
      <c r="Q26" s="24" t="s">
        <v>71</v>
      </c>
      <c r="R26" s="24" t="s">
        <v>269</v>
      </c>
      <c r="S26" s="24" t="s">
        <v>141</v>
      </c>
    </row>
    <row r="27" spans="2:44" ht="80.25" customHeight="1" x14ac:dyDescent="0.25">
      <c r="B27" s="18"/>
      <c r="F27" s="14" t="s">
        <v>49</v>
      </c>
      <c r="G27" s="14" t="s">
        <v>113</v>
      </c>
      <c r="H27" s="14" t="s">
        <v>280</v>
      </c>
      <c r="I27" s="14" t="s">
        <v>127</v>
      </c>
      <c r="P27" s="24" t="s">
        <v>268</v>
      </c>
      <c r="Q27" s="24" t="s">
        <v>71</v>
      </c>
      <c r="R27" s="14" t="s">
        <v>173</v>
      </c>
      <c r="S27" s="24" t="s">
        <v>141</v>
      </c>
    </row>
    <row r="28" spans="2:44" ht="75" x14ac:dyDescent="0.25">
      <c r="B28" s="18"/>
      <c r="F28" s="14" t="s">
        <v>49</v>
      </c>
      <c r="G28" s="14" t="s">
        <v>236</v>
      </c>
      <c r="H28" s="14" t="s">
        <v>280</v>
      </c>
      <c r="I28" s="14" t="s">
        <v>127</v>
      </c>
      <c r="P28" s="14" t="s">
        <v>174</v>
      </c>
      <c r="Q28" s="14" t="s">
        <v>175</v>
      </c>
      <c r="R28" s="14" t="s">
        <v>280</v>
      </c>
      <c r="S28" s="14" t="s">
        <v>270</v>
      </c>
    </row>
    <row r="29" spans="2:44" ht="90" x14ac:dyDescent="0.25">
      <c r="B29" s="18"/>
      <c r="F29" s="14" t="s">
        <v>49</v>
      </c>
      <c r="G29" s="14" t="s">
        <v>237</v>
      </c>
      <c r="H29" s="14" t="s">
        <v>280</v>
      </c>
      <c r="I29" s="14" t="s">
        <v>143</v>
      </c>
    </row>
    <row r="30" spans="2:44" ht="75" x14ac:dyDescent="0.25">
      <c r="B30" s="18"/>
      <c r="F30" s="14" t="s">
        <v>49</v>
      </c>
      <c r="G30" s="14" t="s">
        <v>176</v>
      </c>
      <c r="H30" s="14" t="s">
        <v>240</v>
      </c>
      <c r="I30" s="14" t="s">
        <v>142</v>
      </c>
    </row>
    <row r="31" spans="2:44" ht="75" x14ac:dyDescent="0.25">
      <c r="B31" s="18"/>
      <c r="F31" s="14" t="s">
        <v>49</v>
      </c>
      <c r="G31" s="14" t="s">
        <v>176</v>
      </c>
      <c r="H31" s="14" t="s">
        <v>240</v>
      </c>
      <c r="I31" s="14" t="s">
        <v>131</v>
      </c>
    </row>
    <row r="32" spans="2:44" ht="30" x14ac:dyDescent="0.25">
      <c r="B32" s="18"/>
      <c r="F32" s="14" t="s">
        <v>49</v>
      </c>
      <c r="G32" s="14" t="s">
        <v>86</v>
      </c>
      <c r="H32" s="14" t="s">
        <v>280</v>
      </c>
      <c r="I32" s="14" t="s">
        <v>234</v>
      </c>
    </row>
    <row r="33" spans="2:9" ht="30" x14ac:dyDescent="0.25">
      <c r="B33" s="18"/>
      <c r="F33" s="14" t="s">
        <v>49</v>
      </c>
      <c r="G33" s="14" t="s">
        <v>166</v>
      </c>
      <c r="H33" s="14" t="s">
        <v>280</v>
      </c>
      <c r="I33" s="14" t="s">
        <v>235</v>
      </c>
    </row>
    <row r="34" spans="2:9" ht="90" x14ac:dyDescent="0.25">
      <c r="B34" s="18"/>
      <c r="F34" s="14" t="s">
        <v>241</v>
      </c>
      <c r="G34" s="14" t="s">
        <v>242</v>
      </c>
      <c r="H34" s="14" t="s">
        <v>280</v>
      </c>
      <c r="I34" s="14" t="s">
        <v>243</v>
      </c>
    </row>
    <row r="35" spans="2:9" x14ac:dyDescent="0.25">
      <c r="B35" s="18"/>
      <c r="F35" s="14" t="s">
        <v>50</v>
      </c>
      <c r="G35" s="14" t="s">
        <v>50</v>
      </c>
      <c r="H35" s="14" t="s">
        <v>280</v>
      </c>
      <c r="I35" s="14" t="s">
        <v>280</v>
      </c>
    </row>
    <row r="36" spans="2:9" ht="60" x14ac:dyDescent="0.25">
      <c r="B36" s="18"/>
      <c r="F36" s="14" t="s">
        <v>44</v>
      </c>
      <c r="G36" s="14" t="s">
        <v>121</v>
      </c>
      <c r="H36" s="14" t="s">
        <v>280</v>
      </c>
      <c r="I36" s="14" t="s">
        <v>181</v>
      </c>
    </row>
    <row r="37" spans="2:9" ht="105" x14ac:dyDescent="0.25">
      <c r="B37" s="18"/>
      <c r="F37" s="14" t="s">
        <v>44</v>
      </c>
      <c r="G37" s="14" t="s">
        <v>177</v>
      </c>
      <c r="H37" s="14" t="s">
        <v>179</v>
      </c>
      <c r="I37" s="14" t="s">
        <v>123</v>
      </c>
    </row>
    <row r="38" spans="2:9" ht="30" x14ac:dyDescent="0.25">
      <c r="B38" s="18"/>
      <c r="F38" s="14" t="s">
        <v>44</v>
      </c>
      <c r="G38" s="14" t="s">
        <v>84</v>
      </c>
      <c r="H38" s="14" t="s">
        <v>280</v>
      </c>
      <c r="I38" s="14" t="s">
        <v>66</v>
      </c>
    </row>
    <row r="39" spans="2:9" ht="120" x14ac:dyDescent="0.25">
      <c r="B39" s="18"/>
      <c r="F39" s="14" t="s">
        <v>44</v>
      </c>
      <c r="G39" s="14" t="s">
        <v>130</v>
      </c>
      <c r="H39" s="14" t="s">
        <v>280</v>
      </c>
      <c r="I39" s="14" t="s">
        <v>181</v>
      </c>
    </row>
    <row r="40" spans="2:9" ht="30" x14ac:dyDescent="0.25">
      <c r="B40" s="18"/>
      <c r="F40" s="14" t="s">
        <v>44</v>
      </c>
      <c r="G40" s="14" t="s">
        <v>126</v>
      </c>
      <c r="H40" s="14" t="s">
        <v>280</v>
      </c>
      <c r="I40" s="14" t="s">
        <v>182</v>
      </c>
    </row>
    <row r="41" spans="2:9" ht="45" x14ac:dyDescent="0.25">
      <c r="B41" s="18"/>
      <c r="F41" s="14" t="s">
        <v>44</v>
      </c>
      <c r="G41" s="14" t="s">
        <v>112</v>
      </c>
      <c r="H41" s="14" t="s">
        <v>53</v>
      </c>
      <c r="I41" s="14" t="s">
        <v>88</v>
      </c>
    </row>
    <row r="42" spans="2:9" ht="60" x14ac:dyDescent="0.25">
      <c r="B42" s="18"/>
      <c r="F42" s="14" t="s">
        <v>44</v>
      </c>
      <c r="G42" s="14" t="s">
        <v>65</v>
      </c>
      <c r="H42" s="14" t="s">
        <v>280</v>
      </c>
      <c r="I42" s="14" t="s">
        <v>54</v>
      </c>
    </row>
    <row r="43" spans="2:9" ht="60" x14ac:dyDescent="0.25">
      <c r="B43" s="18"/>
      <c r="F43" s="14" t="s">
        <v>44</v>
      </c>
      <c r="G43" s="14" t="s">
        <v>65</v>
      </c>
      <c r="H43" s="14" t="s">
        <v>280</v>
      </c>
      <c r="I43" s="14" t="s">
        <v>54</v>
      </c>
    </row>
    <row r="44" spans="2:9" ht="30" x14ac:dyDescent="0.25">
      <c r="B44" s="18"/>
      <c r="F44" s="14" t="s">
        <v>44</v>
      </c>
      <c r="G44" s="14" t="s">
        <v>103</v>
      </c>
      <c r="H44" s="14" t="s">
        <v>280</v>
      </c>
      <c r="I44" s="14" t="s">
        <v>88</v>
      </c>
    </row>
    <row r="45" spans="2:9" x14ac:dyDescent="0.25">
      <c r="B45" s="18"/>
      <c r="F45" s="14" t="s">
        <v>44</v>
      </c>
      <c r="G45" s="14" t="s">
        <v>167</v>
      </c>
      <c r="H45" s="14" t="s">
        <v>280</v>
      </c>
      <c r="I45" s="14" t="s">
        <v>168</v>
      </c>
    </row>
    <row r="46" spans="2:9" ht="45" x14ac:dyDescent="0.25">
      <c r="B46" s="18"/>
      <c r="F46" s="14" t="s">
        <v>174</v>
      </c>
      <c r="G46" s="14" t="s">
        <v>265</v>
      </c>
      <c r="H46" s="14" t="s">
        <v>280</v>
      </c>
      <c r="I46" s="14" t="s">
        <v>127</v>
      </c>
    </row>
    <row r="47" spans="2:9" ht="60" x14ac:dyDescent="0.25">
      <c r="B47" s="18"/>
      <c r="F47" s="14" t="s">
        <v>174</v>
      </c>
      <c r="G47" s="14" t="s">
        <v>175</v>
      </c>
      <c r="H47" s="14" t="s">
        <v>280</v>
      </c>
      <c r="I47" s="14" t="s">
        <v>270</v>
      </c>
    </row>
    <row r="48" spans="2:9" ht="30" x14ac:dyDescent="0.25">
      <c r="B48" s="18"/>
      <c r="F48" s="14" t="s">
        <v>268</v>
      </c>
      <c r="G48" s="14" t="s">
        <v>71</v>
      </c>
      <c r="H48" s="14" t="s">
        <v>173</v>
      </c>
      <c r="I48" s="14" t="s">
        <v>141</v>
      </c>
    </row>
    <row r="49" spans="2:9" ht="30" x14ac:dyDescent="0.25">
      <c r="B49" s="18"/>
      <c r="F49" s="14" t="s">
        <v>268</v>
      </c>
      <c r="G49" s="14" t="s">
        <v>71</v>
      </c>
      <c r="H49" s="14" t="s">
        <v>269</v>
      </c>
      <c r="I49" s="14" t="s">
        <v>141</v>
      </c>
    </row>
    <row r="50" spans="2:9" ht="30" x14ac:dyDescent="0.25">
      <c r="B50" s="18"/>
      <c r="F50" s="14" t="s">
        <v>268</v>
      </c>
      <c r="G50" s="14" t="s">
        <v>71</v>
      </c>
      <c r="H50" s="14" t="s">
        <v>92</v>
      </c>
      <c r="I50" s="14" t="s">
        <v>141</v>
      </c>
    </row>
    <row r="51" spans="2:9" ht="30" x14ac:dyDescent="0.25">
      <c r="F51" s="14" t="s">
        <v>268</v>
      </c>
      <c r="G51" s="14" t="s">
        <v>71</v>
      </c>
      <c r="H51" s="14" t="s">
        <v>104</v>
      </c>
      <c r="I51" s="14" t="s">
        <v>141</v>
      </c>
    </row>
    <row r="52" spans="2:9" x14ac:dyDescent="0.25">
      <c r="F52" s="14" t="s">
        <v>21</v>
      </c>
      <c r="G52" s="14" t="s">
        <v>280</v>
      </c>
      <c r="H52" s="14" t="s">
        <v>280</v>
      </c>
      <c r="I52" s="14" t="s">
        <v>280</v>
      </c>
    </row>
    <row r="53" spans="2:9" ht="105" x14ac:dyDescent="0.25">
      <c r="F53" s="14" t="s">
        <v>51</v>
      </c>
      <c r="G53" s="14" t="s">
        <v>246</v>
      </c>
      <c r="H53" s="14" t="s">
        <v>280</v>
      </c>
      <c r="I53" s="14" t="s">
        <v>247</v>
      </c>
    </row>
    <row r="54" spans="2:9" ht="30" x14ac:dyDescent="0.25">
      <c r="F54" s="14" t="s">
        <v>46</v>
      </c>
      <c r="G54" s="14" t="s">
        <v>85</v>
      </c>
      <c r="H54" s="14" t="s">
        <v>280</v>
      </c>
      <c r="I54" s="14" t="s">
        <v>127</v>
      </c>
    </row>
    <row r="55" spans="2:9" ht="75" x14ac:dyDescent="0.25">
      <c r="F55" s="14" t="s">
        <v>46</v>
      </c>
      <c r="G55" s="14" t="s">
        <v>227</v>
      </c>
      <c r="H55" s="14" t="s">
        <v>280</v>
      </c>
      <c r="I55" s="14" t="s">
        <v>127</v>
      </c>
    </row>
    <row r="56" spans="2:9" x14ac:dyDescent="0.25">
      <c r="F56" s="14" t="s">
        <v>46</v>
      </c>
      <c r="G56" s="14" t="s">
        <v>244</v>
      </c>
      <c r="H56" s="14" t="s">
        <v>280</v>
      </c>
      <c r="I56" s="14" t="s">
        <v>137</v>
      </c>
    </row>
    <row r="57" spans="2:9" x14ac:dyDescent="0.25">
      <c r="F57" s="14" t="s">
        <v>46</v>
      </c>
      <c r="G57" s="14" t="s">
        <v>244</v>
      </c>
      <c r="H57" s="14" t="s">
        <v>280</v>
      </c>
      <c r="I57" s="14" t="s">
        <v>127</v>
      </c>
    </row>
    <row r="58" spans="2:9" x14ac:dyDescent="0.25">
      <c r="F58" s="14" t="s">
        <v>46</v>
      </c>
      <c r="G58" s="14" t="s">
        <v>244</v>
      </c>
      <c r="H58" s="14" t="s">
        <v>280</v>
      </c>
      <c r="I58" s="14" t="s">
        <v>245</v>
      </c>
    </row>
    <row r="59" spans="2:9" x14ac:dyDescent="0.25">
      <c r="F59" s="14" t="s">
        <v>46</v>
      </c>
      <c r="G59" s="14" t="s">
        <v>244</v>
      </c>
      <c r="H59" s="14" t="s">
        <v>280</v>
      </c>
      <c r="I59" s="14" t="s">
        <v>134</v>
      </c>
    </row>
    <row r="60" spans="2:9" ht="30" x14ac:dyDescent="0.25">
      <c r="F60" s="14" t="s">
        <v>46</v>
      </c>
      <c r="G60" s="14" t="s">
        <v>244</v>
      </c>
      <c r="H60" s="14" t="s">
        <v>280</v>
      </c>
      <c r="I60" s="14" t="s">
        <v>132</v>
      </c>
    </row>
    <row r="61" spans="2:9" ht="45" x14ac:dyDescent="0.25">
      <c r="F61" s="14" t="s">
        <v>46</v>
      </c>
      <c r="G61" s="14" t="s">
        <v>122</v>
      </c>
      <c r="H61" s="14" t="s">
        <v>280</v>
      </c>
      <c r="I61" s="14" t="s">
        <v>127</v>
      </c>
    </row>
  </sheetData>
  <phoneticPr fontId="6" type="noConversion"/>
  <hyperlinks>
    <hyperlink ref="C3" r:id="rId1" tooltip="Share link" xr:uid="{23622958-4ECC-44D1-956E-74DB892596E7}"/>
  </hyperlinks>
  <pageMargins left="0.7" right="0.7" top="0.75" bottom="0.75" header="0.3" footer="0.3"/>
  <tableParts count="8">
    <tablePart r:id="rId2"/>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030B8-717B-4C5D-ABA6-B0404F005B59}">
  <dimension ref="A1:C41"/>
  <sheetViews>
    <sheetView workbookViewId="0">
      <selection activeCell="E7" sqref="E7"/>
    </sheetView>
  </sheetViews>
  <sheetFormatPr defaultRowHeight="15" x14ac:dyDescent="0.25"/>
  <cols>
    <col min="1" max="1" width="22.140625" customWidth="1"/>
    <col min="2" max="2" width="36.42578125" customWidth="1"/>
  </cols>
  <sheetData>
    <row r="1" spans="1:3" ht="85.5" customHeight="1" x14ac:dyDescent="0.25">
      <c r="A1" t="s">
        <v>281</v>
      </c>
    </row>
    <row r="2" spans="1:3" ht="104.25" customHeight="1" x14ac:dyDescent="0.25"/>
    <row r="3" spans="1:3" x14ac:dyDescent="0.25">
      <c r="B3" s="15" t="str">
        <f>'Command Sheet'!F3</f>
        <v>OptionsPipe</v>
      </c>
    </row>
    <row r="4" spans="1:3" ht="30" x14ac:dyDescent="0.25">
      <c r="A4" s="13" t="s">
        <v>194</v>
      </c>
      <c r="B4" s="13" t="str" cm="1">
        <f t="array" ref="B4:C4">_xlfn.TOROW(_xlfn.VSTACK(_xlfn._xlws.SORT(_xlfn.UNIQUE(_xlfn._xlws.FILTER(OptionsPipe[Product],'Drainage Appurtenance Info'!C16= OptionsPipe[Subcategory],"")),1,1),"Other"))</f>
        <v/>
      </c>
      <c r="C4" t="str">
        <v>Other</v>
      </c>
    </row>
    <row r="5" spans="1:3" ht="30" x14ac:dyDescent="0.25">
      <c r="A5" s="13" t="s">
        <v>195</v>
      </c>
      <c r="B5" t="str" cm="1">
        <f t="array" ref="B5:C5">_xlfn.TOROW(_xlfn.VSTACK(_xlfn._xlws.SORT(_xlfn.UNIQUE(_xlfn._xlws.FILTER(OptionsPipe[Model],'Drainage Appurtenance Info'!D16= OptionsPipe[Product],"")),1,1),"Other"))</f>
        <v/>
      </c>
      <c r="C5" t="str">
        <v>Other</v>
      </c>
    </row>
    <row r="6" spans="1:3" ht="45" x14ac:dyDescent="0.25">
      <c r="A6" s="13" t="s">
        <v>196</v>
      </c>
      <c r="B6" t="str" cm="1">
        <f t="array" ref="B6:C6">_xlfn.TOROW(_xlfn.VSTACK(_xlfn._xlws.SORT(_xlfn.UNIQUE(_xlfn._xlws.FILTER(OptionsPipe[Manufacturer],'Drainage Appurtenance Info'!D16= OptionsPipe[Product],"")),1,1),"Other"))</f>
        <v/>
      </c>
      <c r="C6" t="str">
        <v>Other</v>
      </c>
    </row>
    <row r="8" spans="1:3" x14ac:dyDescent="0.25">
      <c r="B8" s="15" t="str">
        <f>'Command Sheet'!K3</f>
        <v>OptionsCatchBasin</v>
      </c>
    </row>
    <row r="9" spans="1:3" x14ac:dyDescent="0.25">
      <c r="A9" s="13" t="s">
        <v>180</v>
      </c>
      <c r="B9" t="str" cm="1">
        <f t="array" ref="B9:C9">_xlfn.TOROW(_xlfn.VSTACK(_xlfn._xlws.SORT(_xlfn.UNIQUE(_xlfn._xlws.FILTER(OptionsCatchBasin[Product],'Drainage Appurtenance Info'!C17= OptionsCatchBasin[Subcategory],"")),1,1),"Other"))</f>
        <v/>
      </c>
      <c r="C9" t="str">
        <v>Other</v>
      </c>
    </row>
    <row r="10" spans="1:3" x14ac:dyDescent="0.25">
      <c r="A10" s="13" t="s">
        <v>197</v>
      </c>
      <c r="B10" t="str" cm="1">
        <f t="array" ref="B10:C10">_xlfn.TOROW(_xlfn.VSTACK(_xlfn._xlws.SORT(_xlfn.UNIQUE(_xlfn._xlws.FILTER(OptionsCatchBasin[Model],'Drainage Appurtenance Info'!D17= OptionsCatchBasin[Product],"")),1,1),"Other"))</f>
        <v/>
      </c>
      <c r="C10" t="str">
        <v>Other</v>
      </c>
    </row>
    <row r="11" spans="1:3" x14ac:dyDescent="0.25">
      <c r="A11" s="13" t="s">
        <v>198</v>
      </c>
      <c r="B11" t="str" cm="1">
        <f t="array" ref="B11:C11">_xlfn.TOROW(_xlfn.VSTACK(_xlfn._xlws.SORT(_xlfn.UNIQUE(_xlfn._xlws.FILTER(OptionsCatchBasin[Manufacturer],'Drainage Appurtenance Info'!D17= OptionsCatchBasin[Product],"")),1,1),"Other"))</f>
        <v/>
      </c>
      <c r="C11" t="str">
        <v>Other</v>
      </c>
    </row>
    <row r="13" spans="1:3" x14ac:dyDescent="0.25">
      <c r="B13" s="15" t="str">
        <f>'Command Sheet'!P3</f>
        <v>OptionsManhole</v>
      </c>
    </row>
    <row r="14" spans="1:3" x14ac:dyDescent="0.25">
      <c r="A14" s="13" t="s">
        <v>180</v>
      </c>
      <c r="B14" t="str" cm="1">
        <f t="array" ref="B14:C14">_xlfn.TOROW(_xlfn.VSTACK(_xlfn._xlws.SORT(_xlfn.UNIQUE(_xlfn._xlws.FILTER(OptionsManhole[Product],'Drainage Appurtenance Info'!C18= OptionsManhole[Subcategory],"")),1,1),"Other"))</f>
        <v/>
      </c>
      <c r="C14" t="str">
        <v>Other</v>
      </c>
    </row>
    <row r="15" spans="1:3" x14ac:dyDescent="0.25">
      <c r="A15" s="13" t="s">
        <v>197</v>
      </c>
      <c r="B15" t="str" cm="1">
        <f t="array" ref="B15:C15">_xlfn.TOROW(_xlfn.VSTACK(_xlfn._xlws.SORT(_xlfn.UNIQUE(_xlfn._xlws.FILTER(OptionsManhole[Model],'Drainage Appurtenance Info'!D18= OptionsManhole[Product],"")),1,1),"Other"))</f>
        <v/>
      </c>
      <c r="C15" t="str">
        <v>Other</v>
      </c>
    </row>
    <row r="16" spans="1:3" x14ac:dyDescent="0.25">
      <c r="A16" s="13" t="s">
        <v>198</v>
      </c>
      <c r="B16" t="str" cm="1">
        <f t="array" ref="B16:C16">_xlfn.TOROW(_xlfn.VSTACK(_xlfn._xlws.SORT(_xlfn.UNIQUE(_xlfn._xlws.FILTER(OptionsManhole[Manufacturer],'Drainage Appurtenance Info'!D18=OptionsManhole[Product],"")),1,1),"Other"))</f>
        <v/>
      </c>
      <c r="C16" t="str">
        <v>Other</v>
      </c>
    </row>
    <row r="18" spans="1:3" x14ac:dyDescent="0.25">
      <c r="B18" s="15" t="str">
        <f>'Command Sheet'!U3</f>
        <v>OptionsControlStructure</v>
      </c>
    </row>
    <row r="19" spans="1:3" x14ac:dyDescent="0.25">
      <c r="A19" s="13" t="s">
        <v>180</v>
      </c>
      <c r="B19" t="str" cm="1">
        <f t="array" ref="B19:C19">_xlfn.TOROW(_xlfn.VSTACK(_xlfn._xlws.SORT(_xlfn.UNIQUE(_xlfn._xlws.FILTER(OptionsControlStructure[Product],'Drainage Appurtenance Info'!C19= OptionsControlStructure[Subcategory],"")),1,1),"Other"))</f>
        <v/>
      </c>
      <c r="C19" t="str">
        <v>Other</v>
      </c>
    </row>
    <row r="20" spans="1:3" x14ac:dyDescent="0.25">
      <c r="A20" s="13" t="s">
        <v>197</v>
      </c>
      <c r="B20" t="str" cm="1">
        <f t="array" ref="B20:C20">_xlfn.TOROW(_xlfn.VSTACK(_xlfn.UNIQUE(_xlfn._xlws.FILTER(OptionsControlStructure[Model],'Drainage Appurtenance Info'!D19= OptionsControlStructure[Product],"")),"Other"))</f>
        <v/>
      </c>
      <c r="C20" t="str">
        <v>Other</v>
      </c>
    </row>
    <row r="21" spans="1:3" x14ac:dyDescent="0.25">
      <c r="A21" s="13" t="s">
        <v>198</v>
      </c>
      <c r="B21" t="str" cm="1">
        <f t="array" ref="B21:C21">_xlfn.TOROW(_xlfn.VSTACK(_xlfn._xlws.SORT(_xlfn.UNIQUE(_xlfn._xlws.FILTER(OptionsControlStructure[Manufacturer],'Drainage Appurtenance Info'!D19= OptionsControlStructure[Product],"")),1,1),"Other"))</f>
        <v/>
      </c>
      <c r="C21" t="str">
        <v>Other</v>
      </c>
    </row>
    <row r="23" spans="1:3" x14ac:dyDescent="0.25">
      <c r="B23" s="15" t="str">
        <f>'Command Sheet'!Z3</f>
        <v>OptionsLID</v>
      </c>
    </row>
    <row r="24" spans="1:3" x14ac:dyDescent="0.25">
      <c r="A24" s="13" t="s">
        <v>180</v>
      </c>
      <c r="B24" t="str" cm="1">
        <f t="array" ref="B24:C24">_xlfn.TOROW(_xlfn.VSTACK(_xlfn._xlws.SORT(_xlfn.UNIQUE(_xlfn._xlws.FILTER(OptionsLID[Product],'Drainage Appurtenance Info'!C20= OptionsLID[Subcategory],"")),1,1),"Other"))</f>
        <v/>
      </c>
      <c r="C24" t="str">
        <v>Other</v>
      </c>
    </row>
    <row r="25" spans="1:3" x14ac:dyDescent="0.25">
      <c r="A25" s="13" t="s">
        <v>197</v>
      </c>
      <c r="B25" t="str" cm="1">
        <f t="array" ref="B25:C25">_xlfn.TOROW(_xlfn.VSTACK(_xlfn._xlws.SORT(_xlfn.UNIQUE(_xlfn._xlws.FILTER(OptionsLID[Model],'Drainage Appurtenance Info'!D20= OptionsLID[Product],"")),1,1),"Other"))</f>
        <v/>
      </c>
      <c r="C25" t="str">
        <v>Other</v>
      </c>
    </row>
    <row r="26" spans="1:3" x14ac:dyDescent="0.25">
      <c r="A26" s="13" t="s">
        <v>198</v>
      </c>
      <c r="B26" t="str" cm="1">
        <f t="array" ref="B26:C26">_xlfn.TOROW(_xlfn.VSTACK(_xlfn._xlws.SORT(_xlfn.UNIQUE(_xlfn._xlws.FILTER(OptionsLID[Manufacturer],'Drainage Appurtenance Info'!D20= OptionsLID[Product],"")),1,1),"Other"))</f>
        <v/>
      </c>
      <c r="C26" t="str">
        <v>Other</v>
      </c>
    </row>
    <row r="28" spans="1:3" x14ac:dyDescent="0.25">
      <c r="B28" s="15" t="str">
        <f>'Command Sheet'!AE3</f>
        <v>OptionsPump</v>
      </c>
    </row>
    <row r="29" spans="1:3" x14ac:dyDescent="0.25">
      <c r="A29" s="13" t="s">
        <v>180</v>
      </c>
      <c r="B29" t="str" cm="1">
        <f t="array" ref="B29:C29">_xlfn.TOROW(_xlfn.VSTACK(_xlfn._xlws.SORT(_xlfn.UNIQUE(_xlfn._xlws.FILTER(OptionsPump[Product],'Drainage Appurtenance Info'!C21= OptionsPump[Subcategory],"")),1,1),"Other"))</f>
        <v/>
      </c>
      <c r="C29" t="str">
        <v>Other</v>
      </c>
    </row>
    <row r="30" spans="1:3" x14ac:dyDescent="0.25">
      <c r="A30" s="13" t="s">
        <v>197</v>
      </c>
      <c r="B30" t="str" cm="1">
        <f t="array" ref="B30:C30">_xlfn.TOROW(_xlfn.VSTACK(_xlfn._xlws.SORT(_xlfn.UNIQUE(_xlfn._xlws.FILTER(OptionsPump[Model],'Drainage Appurtenance Info'!D21= OptionsPump[Product],"")),1,1),"Other"))</f>
        <v/>
      </c>
      <c r="C30" t="str">
        <v>Other</v>
      </c>
    </row>
    <row r="31" spans="1:3" x14ac:dyDescent="0.25">
      <c r="A31" s="13" t="s">
        <v>198</v>
      </c>
      <c r="B31" t="str" cm="1">
        <f t="array" ref="B31:C31">_xlfn.TOROW(_xlfn.VSTACK(_xlfn._xlws.SORT(_xlfn.UNIQUE(_xlfn._xlws.FILTER(OptionsPump[Manufacturer],'Drainage Appurtenance Info'!D21= OptionsPump[Product],"")),1,1),"Other"))</f>
        <v/>
      </c>
      <c r="C31" t="str">
        <v>Other</v>
      </c>
    </row>
    <row r="33" spans="1:3" x14ac:dyDescent="0.25">
      <c r="B33" s="15" t="str">
        <f>'Command Sheet'!AJ3</f>
        <v>OptionsCorrosionProtection</v>
      </c>
    </row>
    <row r="34" spans="1:3" x14ac:dyDescent="0.25">
      <c r="A34" s="13" t="s">
        <v>180</v>
      </c>
      <c r="B34" t="str" cm="1">
        <f t="array" ref="B34:C34">_xlfn.TOROW(_xlfn.VSTACK(_xlfn._xlws.SORT(_xlfn.UNIQUE(_xlfn._xlws.FILTER(OptionsCorrosionProtection[Product],'Drainage Appurtenance Info'!C22=OptionsCorrosionProtection[Subcategory],"")),1,1),"Other"))</f>
        <v/>
      </c>
      <c r="C34" t="str">
        <v>Other</v>
      </c>
    </row>
    <row r="35" spans="1:3" x14ac:dyDescent="0.25">
      <c r="A35" s="13" t="s">
        <v>197</v>
      </c>
      <c r="B35" t="str" cm="1">
        <f t="array" ref="B35:C35">_xlfn.TOROW(_xlfn.VSTACK(_xlfn._xlws.SORT(_xlfn.UNIQUE(_xlfn._xlws.FILTER(OptionsCorrosionProtection[Model],'Drainage Appurtenance Info'!D22= OptionsCorrosionProtection[Product],"")),1,1),"Other"))</f>
        <v/>
      </c>
      <c r="C35" t="str">
        <v>Other</v>
      </c>
    </row>
    <row r="36" spans="1:3" x14ac:dyDescent="0.25">
      <c r="A36" s="13" t="s">
        <v>198</v>
      </c>
      <c r="B36" t="str" cm="1">
        <f t="array" ref="B36:C36">_xlfn.TOROW(_xlfn.VSTACK(_xlfn._xlws.SORT(_xlfn.UNIQUE(_xlfn._xlws.FILTER(OptionsCorrosionProtection[Manufacturer],'Drainage Appurtenance Info'!D22= OptionsCorrosionProtection[Product],"")),1,1),"Other"))</f>
        <v/>
      </c>
      <c r="C36" t="str">
        <v>Other</v>
      </c>
    </row>
    <row r="38" spans="1:3" x14ac:dyDescent="0.25">
      <c r="B38" s="15" t="str">
        <f>'Command Sheet'!AO3</f>
        <v>OptionsMiscellaneous</v>
      </c>
    </row>
    <row r="39" spans="1:3" x14ac:dyDescent="0.25">
      <c r="A39" s="13" t="s">
        <v>180</v>
      </c>
      <c r="B39" t="str" cm="1">
        <f t="array" ref="B39:C39">_xlfn.TOROW(_xlfn.VSTACK(_xlfn._xlws.SORT(_xlfn.UNIQUE(_xlfn._xlws.FILTER(OptionsMiscellaneous[Product],'Drainage Appurtenance Info'!C23= OptionsMiscellaneous[Subcategory],"")),1,1),"Other"))</f>
        <v/>
      </c>
      <c r="C39" t="str">
        <v>Other</v>
      </c>
    </row>
    <row r="40" spans="1:3" x14ac:dyDescent="0.25">
      <c r="A40" s="13" t="s">
        <v>197</v>
      </c>
      <c r="B40" t="str" cm="1">
        <f t="array" ref="B40:C40">_xlfn.TOROW(_xlfn.VSTACK(_xlfn._xlws.SORT(_xlfn.UNIQUE(_xlfn._xlws.FILTER(OptionsMiscellaneous[Model],'Drainage Appurtenance Info'!D23= OptionsMiscellaneous[Product],"")),1,1),"Other"))</f>
        <v/>
      </c>
      <c r="C40" t="str">
        <v>Other</v>
      </c>
    </row>
    <row r="41" spans="1:3" x14ac:dyDescent="0.25">
      <c r="A41" s="13" t="s">
        <v>198</v>
      </c>
      <c r="B41" t="str" cm="1">
        <f t="array" ref="B41:C41">_xlfn.TOROW(_xlfn.VSTACK(_xlfn.UNIQUE(_xlfn._xlws.SORT(_xlfn._xlws.FILTER(OptionsMiscellaneous[Manufacturer],'Drainage Appurtenance Info'!D23= OptionsMiscellaneous[Product],""),1,1)),"Other"))</f>
        <v/>
      </c>
      <c r="C41" t="str">
        <v>Other</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7c05f1e1fd34e75bde628554adada63 xmlns="1aeab442-084c-4958-984e-b0f50c6a60a7">
      <Terms xmlns="http://schemas.microsoft.com/office/infopath/2007/PartnerControls"/>
    </e7c05f1e1fd34e75bde628554adada63>
    <Grouping xmlns="cd22b6d7-15bf-4bcd-b475-51ed3aa23806" xsi:nil="true"/>
    <g0444d7337d14a028288acd2d1a4437c xmlns="1aeab442-084c-4958-984e-b0f50c6a60a7">
      <Terms xmlns="http://schemas.microsoft.com/office/infopath/2007/PartnerControls"/>
    </g0444d7337d14a028288acd2d1a4437c>
    <Sub_x002d_Grouping xmlns="cd22b6d7-15bf-4bcd-b475-51ed3aa23806" xsi:nil="true"/>
    <TaxCatchAll xmlns="1aeab442-084c-4958-984e-b0f50c6a60a7"/>
    <mbc59b2093f44a1695cda153dbcb3157 xmlns="1aeab442-084c-4958-984e-b0f50c6a60a7">
      <Terms xmlns="http://schemas.microsoft.com/office/infopath/2007/PartnerControls"/>
    </mbc59b2093f44a1695cda153dbcb3157>
    <PublishingExpirationDate xmlns="http://schemas.microsoft.com/sharepoint/v3" xsi:nil="true"/>
    <SeoRobotsNoIndex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A51D6BFB58E88428B662FF33EF2D4EE" ma:contentTypeVersion="5" ma:contentTypeDescription="Create a new document." ma:contentTypeScope="" ma:versionID="908a0585b31865d2463752ce9eba0831">
  <xsd:schema xmlns:xsd="http://www.w3.org/2001/XMLSchema" xmlns:xs="http://www.w3.org/2001/XMLSchema" xmlns:p="http://schemas.microsoft.com/office/2006/metadata/properties" xmlns:ns1="http://schemas.microsoft.com/sharepoint/v3" xmlns:ns2="1aeab442-084c-4958-984e-b0f50c6a60a7" xmlns:ns3="cd22b6d7-15bf-4bcd-b475-51ed3aa23806" targetNamespace="http://schemas.microsoft.com/office/2006/metadata/properties" ma:root="true" ma:fieldsID="dddfca93bc39513113953348e0f4daf6" ns1:_="" ns2:_="" ns3:_="">
    <xsd:import namespace="http://schemas.microsoft.com/sharepoint/v3"/>
    <xsd:import namespace="1aeab442-084c-4958-984e-b0f50c6a60a7"/>
    <xsd:import namespace="cd22b6d7-15bf-4bcd-b475-51ed3aa23806"/>
    <xsd:element name="properties">
      <xsd:complexType>
        <xsd:sequence>
          <xsd:element name="documentManagement">
            <xsd:complexType>
              <xsd:all>
                <xsd:element ref="ns1:SeoRobotsNoIndex" minOccurs="0"/>
                <xsd:element ref="ns1:PublishingStartDate" minOccurs="0"/>
                <xsd:element ref="ns1:PublishingExpirationDate" minOccurs="0"/>
                <xsd:element ref="ns2:e7c05f1e1fd34e75bde628554adada63" minOccurs="0"/>
                <xsd:element ref="ns2:TaxCatchAll" minOccurs="0"/>
                <xsd:element ref="ns2:TaxCatchAllLabel" minOccurs="0"/>
                <xsd:element ref="ns2:mbc59b2093f44a1695cda153dbcb3157" minOccurs="0"/>
                <xsd:element ref="ns2:g0444d7337d14a028288acd2d1a4437c" minOccurs="0"/>
                <xsd:element ref="ns3:Grouping" minOccurs="0"/>
                <xsd:element ref="ns3:Sub_x002d_Group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eoRobotsNoIndex" ma:index="5" nillable="true" ma:displayName="Hide from Internet Search Engines" ma:description="Hide from Internet Search Engines is a site column created by the Publishing feature. It is used to indicate to search engine crawlers that a particular page should not be indexed." ma:hidden="true" ma:internalName="RobotsNoIndex">
      <xsd:simpleType>
        <xsd:restriction base="dms:Boolean"/>
      </xsd:simpleType>
    </xsd:element>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aeab442-084c-4958-984e-b0f50c6a60a7" elementFormDefault="qualified">
    <xsd:import namespace="http://schemas.microsoft.com/office/2006/documentManagement/types"/>
    <xsd:import namespace="http://schemas.microsoft.com/office/infopath/2007/PartnerControls"/>
    <xsd:element name="e7c05f1e1fd34e75bde628554adada63" ma:index="10" nillable="true" ma:taxonomy="true" ma:internalName="e7c05f1e1fd34e75bde628554adada63" ma:taxonomyFieldName="EpcorCommunityTerms" ma:displayName="Target Communities" ma:default="" ma:fieldId="{e7c05f1e-1fd3-4e75-bde6-28554adada63}" ma:taxonomyMulti="true" ma:sspId="8b029fa5-8ac7-45cc-a029-759ca2a62054" ma:termSetId="9d4b101d-b101-444f-b262-aca3356a8f95"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2b7d12c4-da0a-42f4-ab00-9a88eaef236d}" ma:internalName="TaxCatchAll" ma:showField="CatchAllData" ma:web="1aeab442-084c-4958-984e-b0f50c6a60a7">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2b7d12c4-da0a-42f4-ab00-9a88eaef236d}" ma:internalName="TaxCatchAllLabel" ma:readOnly="true" ma:showField="CatchAllDataLabel" ma:web="1aeab442-084c-4958-984e-b0f50c6a60a7">
      <xsd:complexType>
        <xsd:complexContent>
          <xsd:extension base="dms:MultiChoiceLookup">
            <xsd:sequence>
              <xsd:element name="Value" type="dms:Lookup" maxOccurs="unbounded" minOccurs="0" nillable="true"/>
            </xsd:sequence>
          </xsd:extension>
        </xsd:complexContent>
      </xsd:complexType>
    </xsd:element>
    <xsd:element name="mbc59b2093f44a1695cda153dbcb3157" ma:index="14" nillable="true" ma:taxonomy="true" ma:internalName="mbc59b2093f44a1695cda153dbcb3157" ma:taxonomyFieldName="EpcorGasProviders" ma:displayName="Target Gas Providers" ma:default="" ma:fieldId="{6bc59b20-93f4-4a16-95cd-a153dbcb3157}" ma:taxonomyMulti="true" ma:sspId="8b029fa5-8ac7-45cc-a029-759ca2a62054" ma:termSetId="8b5d0baa-81a2-464f-a314-67229d4ab0bd" ma:anchorId="00000000-0000-0000-0000-000000000000" ma:open="false" ma:isKeyword="false">
      <xsd:complexType>
        <xsd:sequence>
          <xsd:element ref="pc:Terms" minOccurs="0" maxOccurs="1"/>
        </xsd:sequence>
      </xsd:complexType>
    </xsd:element>
    <xsd:element name="g0444d7337d14a028288acd2d1a4437c" ma:index="16" nillable="true" ma:taxonomy="true" ma:internalName="g0444d7337d14a028288acd2d1a4437c" ma:taxonomyFieldName="EpcorPowerProviders" ma:displayName="Target Power Providers" ma:default="" ma:fieldId="{00444d73-37d1-4a02-8288-acd2d1a4437c}" ma:taxonomyMulti="true" ma:sspId="8b029fa5-8ac7-45cc-a029-759ca2a62054" ma:termSetId="8509aa11-d5d7-4bfb-bb49-08feb4f3e7f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22b6d7-15bf-4bcd-b475-51ed3aa23806" elementFormDefault="qualified">
    <xsd:import namespace="http://schemas.microsoft.com/office/2006/documentManagement/types"/>
    <xsd:import namespace="http://schemas.microsoft.com/office/infopath/2007/PartnerControls"/>
    <xsd:element name="Grouping" ma:index="18" nillable="true" ma:displayName="Grouping" ma:format="Dropdown" ma:internalName="Grouping">
      <xsd:simpleType>
        <xsd:restriction base="dms:Choice">
          <xsd:enumeration value="Contribution Rates"/>
          <xsd:enumeration value="Water Main Contribution Application Forms"/>
        </xsd:restriction>
      </xsd:simpleType>
    </xsd:element>
    <xsd:element name="Sub_x002d_Grouping" ma:index="19" nillable="true" ma:displayName="Sub-Grouping" ma:format="Dropdown" ma:internalName="Sub_x002d_Grouping">
      <xsd:simpleType>
        <xsd:restriction base="dms:Choice">
          <xsd:enumeration value="Water Construction Start Date: 2018"/>
          <xsd:enumeration value="Water Construction Start Date: 2017"/>
          <xsd:enumeration value="Water Construction Start Date: 2016"/>
          <xsd:enumeration value="Water Construction Start Date: 2015"/>
          <xsd:enumeration value="Water Construction Start Date: 2014"/>
          <xsd:enumeration value="Water Construction Start Date: 2013"/>
          <xsd:enumeration value="Water Construction Start Date: 2012"/>
          <xsd:enumeration value="Water Construction Start Date: 2011"/>
          <xsd:enumeration value="Water Construction Start Date: 2010"/>
          <xsd:enumeration value="Water Construction Start Date: 2009"/>
          <xsd:enumeration value="Water Construction Start Date: 2008"/>
          <xsd:enumeration value="Water Construction Start Date: 2007"/>
          <xsd:enumeration value="Water Construction Start Date: 2006"/>
          <xsd:enumeration value="Water Construction Start Date: 200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11F8AC-05A1-4B95-B66A-ACEF6302E9FB}">
  <ds:schemaRefs>
    <ds:schemaRef ds:uri="http://schemas.microsoft.com/office/2006/metadata/properties"/>
    <ds:schemaRef ds:uri="http://schemas.microsoft.com/office/infopath/2007/PartnerControls"/>
    <ds:schemaRef ds:uri="1aeab442-084c-4958-984e-b0f50c6a60a7"/>
    <ds:schemaRef ds:uri="cd22b6d7-15bf-4bcd-b475-51ed3aa23806"/>
    <ds:schemaRef ds:uri="http://schemas.microsoft.com/sharepoint/v3"/>
  </ds:schemaRefs>
</ds:datastoreItem>
</file>

<file path=customXml/itemProps2.xml><?xml version="1.0" encoding="utf-8"?>
<ds:datastoreItem xmlns:ds="http://schemas.openxmlformats.org/officeDocument/2006/customXml" ds:itemID="{ACADFA0B-6F5C-4D36-A95A-3D4F6915E1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aeab442-084c-4958-984e-b0f50c6a60a7"/>
    <ds:schemaRef ds:uri="cd22b6d7-15bf-4bcd-b475-51ed3aa23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F191B0-A42D-4D02-81C3-5B5CFEE045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User Instructions</vt:lpstr>
      <vt:lpstr>Drainage Appurtenance Info</vt:lpstr>
      <vt:lpstr>Command Sheet</vt:lpstr>
      <vt:lpstr>Spill_Helper Sheet</vt:lpstr>
      <vt:lpstr>Other</vt:lpstr>
      <vt:lpstr>'User Instructions'!Print_Area</vt:lpstr>
    </vt:vector>
  </TitlesOfParts>
  <Manager/>
  <Company>EPCOR Utilities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Dundur, Filip</dc:creator>
  <cp:keywords/>
  <dc:description/>
  <cp:lastModifiedBy>Wright, Alexander</cp:lastModifiedBy>
  <cp:revision/>
  <dcterms:created xsi:type="dcterms:W3CDTF">2021-11-02T03:12:47Z</dcterms:created>
  <dcterms:modified xsi:type="dcterms:W3CDTF">2026-02-09T16:22:31Z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0x010100FA51D6BFB58E88428B662FF33EF2D4EE</vt:lpwstr>
  </property>
</Properties>
</file>